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2021 IDA\4.INSPEKTORAT\"/>
    </mc:Choice>
  </mc:AlternateContent>
  <xr:revisionPtr revIDLastSave="0" documentId="13_ncr:1_{1C6279B8-C211-4DDD-9A95-1565568171DA}" xr6:coauthVersionLast="38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ONITORING (2)" sheetId="8" r:id="rId1"/>
    <sheet name="MONITORING" sheetId="7" r:id="rId2"/>
    <sheet name="TRIWULAN IV kmb" sheetId="6" r:id="rId3"/>
  </sheets>
  <definedNames>
    <definedName name="_xlnm.Print_Area" localSheetId="1">MONITORING!$A$1:$N$27</definedName>
    <definedName name="_xlnm.Print_Area" localSheetId="0">'MONITORING (2)'!$A$1:$N$27</definedName>
    <definedName name="_xlnm.Print_Area" localSheetId="2">'TRIWULAN IV kmb'!$A$1:$N$76</definedName>
    <definedName name="_xlnm.Print_Titles" localSheetId="1">MONITORING!$5:$7</definedName>
    <definedName name="_xlnm.Print_Titles" localSheetId="0">'MONITORING (2)'!$5:$7</definedName>
    <definedName name="_xlnm.Print_Titles" localSheetId="2">'TRIWULAN IV kmb'!$6:$8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8" l="1"/>
  <c r="N12" i="8"/>
  <c r="M17" i="8"/>
  <c r="M18" i="8"/>
  <c r="N17" i="8"/>
  <c r="L17" i="8"/>
  <c r="J17" i="8"/>
  <c r="H17" i="8"/>
  <c r="F17" i="8"/>
  <c r="M16" i="8"/>
  <c r="M15" i="8"/>
  <c r="N15" i="8" s="1"/>
  <c r="L15" i="8"/>
  <c r="J15" i="8"/>
  <c r="H15" i="8"/>
  <c r="F15" i="8"/>
  <c r="M14" i="8"/>
  <c r="N14" i="8" s="1"/>
  <c r="L14" i="8"/>
  <c r="J14" i="8"/>
  <c r="H14" i="8"/>
  <c r="F14" i="8"/>
  <c r="M13" i="8"/>
  <c r="N13" i="8" s="1"/>
  <c r="L13" i="8"/>
  <c r="L11" i="8" s="1"/>
  <c r="J13" i="8"/>
  <c r="H13" i="8"/>
  <c r="H11" i="8" s="1"/>
  <c r="F13" i="8"/>
  <c r="L12" i="8"/>
  <c r="J12" i="8"/>
  <c r="H12" i="8"/>
  <c r="F12" i="8"/>
  <c r="K11" i="8"/>
  <c r="I11" i="8"/>
  <c r="I19" i="8" s="1"/>
  <c r="G11" i="8"/>
  <c r="G19" i="8" s="1"/>
  <c r="E11" i="8"/>
  <c r="C11" i="8"/>
  <c r="M10" i="8"/>
  <c r="N10" i="8" s="1"/>
  <c r="L10" i="8"/>
  <c r="J10" i="8"/>
  <c r="H10" i="8"/>
  <c r="F10" i="8"/>
  <c r="M9" i="8"/>
  <c r="N9" i="8" s="1"/>
  <c r="L9" i="8"/>
  <c r="J9" i="8"/>
  <c r="H9" i="8"/>
  <c r="H8" i="8" s="1"/>
  <c r="F9" i="8"/>
  <c r="F8" i="8" s="1"/>
  <c r="K8" i="8"/>
  <c r="I8" i="8"/>
  <c r="G8" i="8"/>
  <c r="E8" i="8"/>
  <c r="C8" i="8"/>
  <c r="E19" i="8" l="1"/>
  <c r="K19" i="8"/>
  <c r="M11" i="8"/>
  <c r="N11" i="8" s="1"/>
  <c r="J11" i="8"/>
  <c r="C19" i="8"/>
  <c r="H19" i="8" s="1"/>
  <c r="F11" i="8"/>
  <c r="L8" i="8"/>
  <c r="J8" i="8"/>
  <c r="M8" i="8"/>
  <c r="G8" i="7"/>
  <c r="K8" i="7"/>
  <c r="J19" i="8" l="1"/>
  <c r="F19" i="8"/>
  <c r="L19" i="8"/>
  <c r="M19" i="8"/>
  <c r="N19" i="8" s="1"/>
  <c r="N8" i="8"/>
  <c r="L16" i="7"/>
  <c r="M16" i="7"/>
  <c r="N16" i="7" s="1"/>
  <c r="J16" i="7"/>
  <c r="H16" i="7"/>
  <c r="F16" i="7"/>
  <c r="K11" i="7" l="1"/>
  <c r="E11" i="7"/>
  <c r="I8" i="7"/>
  <c r="E8" i="7"/>
  <c r="I11" i="7"/>
  <c r="G11" i="7"/>
  <c r="M18" i="7"/>
  <c r="N18" i="7" s="1"/>
  <c r="L18" i="7"/>
  <c r="J18" i="7"/>
  <c r="H18" i="7"/>
  <c r="F18" i="7"/>
  <c r="M17" i="7"/>
  <c r="N17" i="7" s="1"/>
  <c r="L17" i="7"/>
  <c r="J17" i="7"/>
  <c r="H17" i="7"/>
  <c r="F17" i="7"/>
  <c r="M15" i="7"/>
  <c r="N15" i="7" s="1"/>
  <c r="L15" i="7"/>
  <c r="J15" i="7"/>
  <c r="H15" i="7"/>
  <c r="F15" i="7"/>
  <c r="M14" i="7"/>
  <c r="N14" i="7" s="1"/>
  <c r="L14" i="7"/>
  <c r="J14" i="7"/>
  <c r="H14" i="7"/>
  <c r="F14" i="7"/>
  <c r="M13" i="7"/>
  <c r="N13" i="7" s="1"/>
  <c r="L13" i="7"/>
  <c r="J13" i="7"/>
  <c r="H13" i="7"/>
  <c r="F13" i="7"/>
  <c r="M12" i="7"/>
  <c r="N12" i="7" s="1"/>
  <c r="L12" i="7"/>
  <c r="J12" i="7"/>
  <c r="H12" i="7"/>
  <c r="F12" i="7"/>
  <c r="C11" i="7"/>
  <c r="M10" i="7"/>
  <c r="N10" i="7" s="1"/>
  <c r="L10" i="7"/>
  <c r="J10" i="7"/>
  <c r="H10" i="7"/>
  <c r="F10" i="7"/>
  <c r="M9" i="7"/>
  <c r="N9" i="7" s="1"/>
  <c r="L9" i="7"/>
  <c r="J9" i="7"/>
  <c r="H9" i="7"/>
  <c r="F9" i="7"/>
  <c r="C8" i="7"/>
  <c r="H8" i="7" l="1"/>
  <c r="J11" i="7"/>
  <c r="E19" i="7"/>
  <c r="F8" i="7"/>
  <c r="H11" i="7"/>
  <c r="L8" i="7"/>
  <c r="I19" i="7"/>
  <c r="F11" i="7"/>
  <c r="C19" i="7"/>
  <c r="L11" i="7"/>
  <c r="J8" i="7"/>
  <c r="K19" i="7"/>
  <c r="M11" i="7"/>
  <c r="N11" i="7" s="1"/>
  <c r="G19" i="7"/>
  <c r="M8" i="7"/>
  <c r="N8" i="7" s="1"/>
  <c r="H16" i="6"/>
  <c r="J16" i="6"/>
  <c r="M16" i="6"/>
  <c r="N16" i="6" s="1"/>
  <c r="F16" i="6"/>
  <c r="L19" i="7" l="1"/>
  <c r="F19" i="7"/>
  <c r="J19" i="7"/>
  <c r="H19" i="7"/>
  <c r="M19" i="7"/>
  <c r="N19" i="7" s="1"/>
  <c r="M59" i="6"/>
  <c r="E66" i="6"/>
  <c r="C37" i="6" l="1"/>
  <c r="C28" i="6"/>
  <c r="C26" i="6"/>
  <c r="C9" i="6"/>
  <c r="C21" i="6"/>
  <c r="C31" i="6"/>
  <c r="C39" i="6"/>
  <c r="C42" i="6"/>
  <c r="C45" i="6"/>
  <c r="C47" i="6"/>
  <c r="C52" i="6"/>
  <c r="C66" i="6" l="1"/>
  <c r="J65" i="6"/>
  <c r="F65" i="6"/>
  <c r="H64" i="6"/>
  <c r="F64" i="6"/>
  <c r="H63" i="6"/>
  <c r="F63" i="6"/>
  <c r="F62" i="6"/>
  <c r="F61" i="6"/>
  <c r="L60" i="6"/>
  <c r="J60" i="6"/>
  <c r="H60" i="6"/>
  <c r="F60" i="6"/>
  <c r="J59" i="6"/>
  <c r="H59" i="6"/>
  <c r="F59" i="6"/>
  <c r="J58" i="6"/>
  <c r="H58" i="6"/>
  <c r="F58" i="6"/>
  <c r="F57" i="6"/>
  <c r="H56" i="6"/>
  <c r="F56" i="6"/>
  <c r="H55" i="6"/>
  <c r="F55" i="6"/>
  <c r="F54" i="6"/>
  <c r="H53" i="6"/>
  <c r="F53" i="6"/>
  <c r="M51" i="6"/>
  <c r="N51" i="6" s="1"/>
  <c r="J51" i="6"/>
  <c r="H51" i="6"/>
  <c r="F51" i="6"/>
  <c r="J50" i="6"/>
  <c r="H50" i="6"/>
  <c r="F50" i="6"/>
  <c r="L49" i="6"/>
  <c r="J49" i="6"/>
  <c r="H49" i="6"/>
  <c r="F49" i="6"/>
  <c r="M48" i="6"/>
  <c r="N48" i="6" s="1"/>
  <c r="J48" i="6"/>
  <c r="H48" i="6"/>
  <c r="F48" i="6"/>
  <c r="J46" i="6"/>
  <c r="H46" i="6"/>
  <c r="F46" i="6"/>
  <c r="L44" i="6"/>
  <c r="J44" i="6"/>
  <c r="H44" i="6"/>
  <c r="F44" i="6"/>
  <c r="J43" i="6"/>
  <c r="H43" i="6"/>
  <c r="F43" i="6"/>
  <c r="H41" i="6"/>
  <c r="J41" i="6"/>
  <c r="F41" i="6"/>
  <c r="M40" i="6"/>
  <c r="N40" i="6" s="1"/>
  <c r="L40" i="6"/>
  <c r="J40" i="6"/>
  <c r="H40" i="6"/>
  <c r="F40" i="6"/>
  <c r="M38" i="6"/>
  <c r="N38" i="6" s="1"/>
  <c r="J38" i="6"/>
  <c r="H38" i="6"/>
  <c r="F38" i="6"/>
  <c r="M36" i="6"/>
  <c r="N36" i="6" s="1"/>
  <c r="L36" i="6"/>
  <c r="J36" i="6"/>
  <c r="H36" i="6"/>
  <c r="F36" i="6"/>
  <c r="M35" i="6"/>
  <c r="N35" i="6" s="1"/>
  <c r="J35" i="6"/>
  <c r="H35" i="6"/>
  <c r="F35" i="6"/>
  <c r="L34" i="6"/>
  <c r="J34" i="6"/>
  <c r="H34" i="6"/>
  <c r="F34" i="6"/>
  <c r="M33" i="6"/>
  <c r="N33" i="6" s="1"/>
  <c r="J33" i="6"/>
  <c r="H33" i="6"/>
  <c r="F33" i="6"/>
  <c r="L32" i="6"/>
  <c r="J32" i="6"/>
  <c r="H32" i="6"/>
  <c r="F32" i="6"/>
  <c r="M30" i="6"/>
  <c r="N30" i="6" s="1"/>
  <c r="J30" i="6"/>
  <c r="H30" i="6"/>
  <c r="F30" i="6"/>
  <c r="L29" i="6"/>
  <c r="J29" i="6"/>
  <c r="H29" i="6"/>
  <c r="F29" i="6"/>
  <c r="M27" i="6"/>
  <c r="N27" i="6" s="1"/>
  <c r="L27" i="6"/>
  <c r="J27" i="6"/>
  <c r="H27" i="6"/>
  <c r="F27" i="6"/>
  <c r="L25" i="6"/>
  <c r="H25" i="6"/>
  <c r="F25" i="6"/>
  <c r="L24" i="6"/>
  <c r="H24" i="6"/>
  <c r="F24" i="6"/>
  <c r="M23" i="6"/>
  <c r="N23" i="6" s="1"/>
  <c r="L23" i="6"/>
  <c r="J23" i="6"/>
  <c r="H23" i="6"/>
  <c r="F23" i="6"/>
  <c r="J22" i="6"/>
  <c r="L22" i="6"/>
  <c r="F22" i="6"/>
  <c r="J20" i="6"/>
  <c r="H20" i="6"/>
  <c r="F20" i="6"/>
  <c r="H19" i="6"/>
  <c r="F19" i="6"/>
  <c r="M18" i="6"/>
  <c r="N18" i="6" s="1"/>
  <c r="J18" i="6"/>
  <c r="H18" i="6"/>
  <c r="F18" i="6"/>
  <c r="H17" i="6"/>
  <c r="F17" i="6"/>
  <c r="H15" i="6"/>
  <c r="F15" i="6"/>
  <c r="F14" i="6"/>
  <c r="F13" i="6"/>
  <c r="H12" i="6"/>
  <c r="F12" i="6"/>
  <c r="F11" i="6"/>
  <c r="H10" i="6"/>
  <c r="F10" i="6"/>
  <c r="M29" i="6" l="1"/>
  <c r="N29" i="6" s="1"/>
  <c r="L59" i="6"/>
  <c r="L58" i="6"/>
  <c r="L18" i="6"/>
  <c r="L35" i="6"/>
  <c r="M24" i="6"/>
  <c r="N24" i="6" s="1"/>
  <c r="M25" i="6"/>
  <c r="N25" i="6" s="1"/>
  <c r="L33" i="6"/>
  <c r="L38" i="6"/>
  <c r="M49" i="6"/>
  <c r="N49" i="6" s="1"/>
  <c r="L30" i="6"/>
  <c r="J10" i="6"/>
  <c r="J13" i="6"/>
  <c r="M34" i="6"/>
  <c r="N34" i="6" s="1"/>
  <c r="M44" i="6"/>
  <c r="N44" i="6" s="1"/>
  <c r="L48" i="6"/>
  <c r="J55" i="6"/>
  <c r="J56" i="6"/>
  <c r="M60" i="6"/>
  <c r="N60" i="6" s="1"/>
  <c r="J63" i="6"/>
  <c r="L65" i="6"/>
  <c r="H13" i="6"/>
  <c r="M41" i="6"/>
  <c r="N41" i="6" s="1"/>
  <c r="L63" i="6"/>
  <c r="J64" i="6"/>
  <c r="H65" i="6"/>
  <c r="F66" i="6"/>
  <c r="M46" i="6"/>
  <c r="N46" i="6" s="1"/>
  <c r="L46" i="6"/>
  <c r="M20" i="6"/>
  <c r="N20" i="6" s="1"/>
  <c r="L20" i="6"/>
  <c r="J54" i="6"/>
  <c r="H54" i="6"/>
  <c r="J14" i="6"/>
  <c r="H14" i="6"/>
  <c r="M43" i="6"/>
  <c r="N43" i="6" s="1"/>
  <c r="L43" i="6"/>
  <c r="M50" i="6"/>
  <c r="N50" i="6" s="1"/>
  <c r="L50" i="6"/>
  <c r="J57" i="6"/>
  <c r="M22" i="6"/>
  <c r="N22" i="6" s="1"/>
  <c r="J25" i="6"/>
  <c r="M32" i="6"/>
  <c r="N32" i="6" s="1"/>
  <c r="H57" i="6"/>
  <c r="G66" i="6"/>
  <c r="H66" i="6" s="1"/>
  <c r="H11" i="6"/>
  <c r="H22" i="6"/>
  <c r="J24" i="6"/>
  <c r="L51" i="6"/>
  <c r="H61" i="6"/>
  <c r="H62" i="6"/>
  <c r="M58" i="6"/>
  <c r="N58" i="6" s="1"/>
  <c r="N59" i="6" l="1"/>
  <c r="M65" i="6"/>
  <c r="N65" i="6" s="1"/>
  <c r="M10" i="6"/>
  <c r="N10" i="6" s="1"/>
  <c r="L41" i="6"/>
  <c r="L56" i="6"/>
  <c r="J19" i="6"/>
  <c r="M13" i="6"/>
  <c r="N13" i="6" s="1"/>
  <c r="L64" i="6"/>
  <c r="M63" i="6"/>
  <c r="N63" i="6" s="1"/>
  <c r="L19" i="6"/>
  <c r="M19" i="6"/>
  <c r="N19" i="6" s="1"/>
  <c r="L55" i="6"/>
  <c r="M56" i="6"/>
  <c r="N56" i="6" s="1"/>
  <c r="L62" i="6"/>
  <c r="J62" i="6"/>
  <c r="L17" i="6"/>
  <c r="J17" i="6"/>
  <c r="L10" i="6"/>
  <c r="L15" i="6"/>
  <c r="J15" i="6"/>
  <c r="J12" i="6"/>
  <c r="L14" i="6"/>
  <c r="J53" i="6"/>
  <c r="L53" i="6"/>
  <c r="J61" i="6"/>
  <c r="L61" i="6"/>
  <c r="L11" i="6"/>
  <c r="I66" i="6"/>
  <c r="J66" i="6" s="1"/>
  <c r="J11" i="6"/>
  <c r="L54" i="6"/>
  <c r="L57" i="6"/>
  <c r="L13" i="6" l="1"/>
  <c r="M64" i="6"/>
  <c r="N64" i="6" s="1"/>
  <c r="M14" i="6"/>
  <c r="N14" i="6" s="1"/>
  <c r="M55" i="6"/>
  <c r="N55" i="6" s="1"/>
  <c r="M53" i="6"/>
  <c r="N53" i="6" s="1"/>
  <c r="M62" i="6"/>
  <c r="N62" i="6" s="1"/>
  <c r="M54" i="6"/>
  <c r="N54" i="6" s="1"/>
  <c r="M57" i="6"/>
  <c r="N57" i="6" s="1"/>
  <c r="M11" i="6"/>
  <c r="N11" i="6" s="1"/>
  <c r="L12" i="6"/>
  <c r="M12" i="6"/>
  <c r="N12" i="6" s="1"/>
  <c r="K66" i="6"/>
  <c r="M61" i="6"/>
  <c r="N61" i="6" s="1"/>
  <c r="M15" i="6"/>
  <c r="N15" i="6" s="1"/>
  <c r="M17" i="6"/>
  <c r="N17" i="6" s="1"/>
  <c r="L66" i="6" l="1"/>
  <c r="M66" i="6"/>
  <c r="N66" i="6" s="1"/>
</calcChain>
</file>

<file path=xl/sharedStrings.xml><?xml version="1.0" encoding="utf-8"?>
<sst xmlns="http://schemas.openxmlformats.org/spreadsheetml/2006/main" count="224" uniqueCount="141">
  <si>
    <t>KODE REKENING</t>
  </si>
  <si>
    <t>PROGRAM/KEGIATAN</t>
  </si>
  <si>
    <t>ANGGARAN</t>
  </si>
  <si>
    <t>REALISASI</t>
  </si>
  <si>
    <t>TRIWULAN I</t>
  </si>
  <si>
    <t>JUMLAH</t>
  </si>
  <si>
    <t>TRIWULAN II</t>
  </si>
  <si>
    <t>TRIWULAN III</t>
  </si>
  <si>
    <t>TRIWULAN IV</t>
  </si>
  <si>
    <t>LEBIH / (KURANG)</t>
  </si>
  <si>
    <t>Program Pelayanan Administrasi Perkantoran</t>
  </si>
  <si>
    <t>Penyediaan Jasa Komunikasi, Sumber Daya Air dan Listrik</t>
  </si>
  <si>
    <t>%</t>
  </si>
  <si>
    <t>Penyediaan Jasa Administrasi Keuangan</t>
  </si>
  <si>
    <t>Penyediaan Jasa Kebersihan Kantor</t>
  </si>
  <si>
    <t>Penyediaan Alat Tulis Kantor</t>
  </si>
  <si>
    <t>Penyediaan Barang Cetakan dan Penggandaan</t>
  </si>
  <si>
    <t>Penyediaan Komponen Instalasi Listrik/Penerangan Bangunan Kantor</t>
  </si>
  <si>
    <t>Penyediaan Makanan dan Minuman</t>
  </si>
  <si>
    <t>Rapat-rapat Koordinasi dan konsultasi keluar daerah</t>
  </si>
  <si>
    <t>Rapat-rapat Koordinasi dan konsultasi kedalam daerah</t>
  </si>
  <si>
    <t>Penyusunan Standar Operasional Prosedur (SOP)</t>
  </si>
  <si>
    <t>Program Peningkatan Sarana dan Prasarana Aparatur</t>
  </si>
  <si>
    <t>Pengadaan Perlengkapan Gedung Kantor</t>
  </si>
  <si>
    <t>Pengadaan Peralatan Gedung Kantor</t>
  </si>
  <si>
    <t>Pemeliharaan Rutin/berkala Kendaraan Dinas/Operasional</t>
  </si>
  <si>
    <t>Pemeliharaan Rutin/berkala Komputer</t>
  </si>
  <si>
    <t>Program Peningkatan Kapasitas Sumber Daya Aparatur</t>
  </si>
  <si>
    <t>Penyusunan Evaluasi Jabatan SKPD</t>
  </si>
  <si>
    <t>Penyusunan Analisis Jabatan SKPD</t>
  </si>
  <si>
    <t>Program Peningkatan Pengembangan Sistem Pelaporan dan Capaian Kinerja dan Keuangan</t>
  </si>
  <si>
    <t>Penyusunan Laporan Capaian Kinerja dan Ikhtisar Realisasi Kinerja SKPD</t>
  </si>
  <si>
    <t>Penyusunan Pelaporan Keuangan Semesteran</t>
  </si>
  <si>
    <t>Penyusunan Pelaporan Keuangan Akhir Tahun</t>
  </si>
  <si>
    <t>Penyusunan Rencana Kerja, RKA, DPA dan DPPA</t>
  </si>
  <si>
    <t>Penyusunan Laporan Penyelenggaraan Pemerintahan Daerah (LPPD) dan Laporan Keterangan Pertanggungjawaban (LKPJ)</t>
  </si>
  <si>
    <t>Program Pengembangan Nilai Budaya</t>
  </si>
  <si>
    <t>Pelestarian dan Aktualisasi Adat Budaya</t>
  </si>
  <si>
    <t>Program Peningkatan dan Pengembangan Pengelolaan Keuangan Daerah</t>
  </si>
  <si>
    <t>Peningkatan Kualitas Pengelolaan Keuangan SKPD</t>
  </si>
  <si>
    <t>Fasilitasi Penataan Aset SKPD</t>
  </si>
  <si>
    <t>Program Perencanaan Pembangunan Daerah</t>
  </si>
  <si>
    <t>Penyusunan Rencana Strategis (Renstra) SKPD</t>
  </si>
  <si>
    <t>Penyusunan Sistem Informasi Perencanaan, Monitoring, dan Evaluasi Pembangunan</t>
  </si>
  <si>
    <t>Program Pengendalian Kebakaran Hutan</t>
  </si>
  <si>
    <t>Koordinasi Pengendalian Kebakaran Hutan</t>
  </si>
  <si>
    <t>Program Pembinaan dan Pengembangan Kelembagaan, Ketatalaksanaan dan Aparatur Pemerintah Daerah</t>
  </si>
  <si>
    <t>Penyusunan Database E-Formasi</t>
  </si>
  <si>
    <t>Penyusunan Standar Kompetensi Jabatan (SKJ)</t>
  </si>
  <si>
    <t>Peningkatan Kualitas Pelayanan Publik</t>
  </si>
  <si>
    <t>Penyusunan Survey Kepuasan Masyarakat (SKM)</t>
  </si>
  <si>
    <t>Program Pemberdayaan Kecamatan</t>
  </si>
  <si>
    <t>Pembinaan Pemerintahan Desa</t>
  </si>
  <si>
    <t>Pembinaan Sosial Kemasyarakatan</t>
  </si>
  <si>
    <t>Pembinaan dan Koordinasi Pelaksanaan Pembangunan</t>
  </si>
  <si>
    <t>Pembinaan Ketentraman dan Ketertiban</t>
  </si>
  <si>
    <t>Penataan Kearsipan</t>
  </si>
  <si>
    <t>Penyusunan Profil Kecamatan</t>
  </si>
  <si>
    <t>Fasilitasi Peningkatan Pelayanan Kependudukan</t>
  </si>
  <si>
    <t>Pelaksanaan Rapat Koordinasi Pembangunan Tingkat Kecamatan</t>
  </si>
  <si>
    <t>Fasilitasi dan Pembinaan Alokasi Dana Desa (ADD)</t>
  </si>
  <si>
    <t>Fasilitasi Peningkatan Pelayanan Perizinan</t>
  </si>
  <si>
    <t>Fasilitasi Peningkatan Wawasan Kebangsaan</t>
  </si>
  <si>
    <t>Fasilitasi Pemberdayaan Keluarga Sejahtera</t>
  </si>
  <si>
    <t>Fasilitasi Penyelesaian Tapal Batas Antar Desa Dalam Kecamatan</t>
  </si>
  <si>
    <t>Pembina Tk. I</t>
  </si>
  <si>
    <t>LAPORAN REALISASI FISIK KEUANGAN</t>
  </si>
  <si>
    <t>4.01.12.01.</t>
  </si>
  <si>
    <t>4.01.12.01.02</t>
  </si>
  <si>
    <t>4.01.12.01.07</t>
  </si>
  <si>
    <t>4.01.12.01.08</t>
  </si>
  <si>
    <t>4.01.12.01.10</t>
  </si>
  <si>
    <t>4.01.12.01.11</t>
  </si>
  <si>
    <t>4.01.12.01.12</t>
  </si>
  <si>
    <t>4.01.12.01.17</t>
  </si>
  <si>
    <t>4.01.12.01.18</t>
  </si>
  <si>
    <t>4.01.12.01.19</t>
  </si>
  <si>
    <t>4.01.12.01.23</t>
  </si>
  <si>
    <t>4.01.12.02.</t>
  </si>
  <si>
    <t>4.01.12.02.07</t>
  </si>
  <si>
    <t>4.01.12.02.09</t>
  </si>
  <si>
    <t>4.01.12.02.24</t>
  </si>
  <si>
    <t>4.01.12.02.30</t>
  </si>
  <si>
    <t>4.01.12.05.</t>
  </si>
  <si>
    <t>4.01.12.05.07</t>
  </si>
  <si>
    <t>4.01.12.05.10</t>
  </si>
  <si>
    <t>4.01.12.06.</t>
  </si>
  <si>
    <t>4.01.12.06.01</t>
  </si>
  <si>
    <t>4.01.12.06.02</t>
  </si>
  <si>
    <t>4.01.12.06.04</t>
  </si>
  <si>
    <t>4.01.12.06.08</t>
  </si>
  <si>
    <t>4.01.12.06.12</t>
  </si>
  <si>
    <t>4.01.12.15.</t>
  </si>
  <si>
    <t>4.01.12.15.01</t>
  </si>
  <si>
    <t>4.01.12.17.</t>
  </si>
  <si>
    <t>4.01.12.17.67</t>
  </si>
  <si>
    <t>4.01.12.17.87</t>
  </si>
  <si>
    <t>4.01.12.21.</t>
  </si>
  <si>
    <t>4.01.12.21.44</t>
  </si>
  <si>
    <t>4.01.12.21.80</t>
  </si>
  <si>
    <t>4.01.12.22.</t>
  </si>
  <si>
    <t>4.01.12.21.03</t>
  </si>
  <si>
    <t>4.01.12.33.</t>
  </si>
  <si>
    <t>4.01.12.33.26</t>
  </si>
  <si>
    <t>4.01.12.33.27</t>
  </si>
  <si>
    <t>4.01.12.33.29</t>
  </si>
  <si>
    <t>4.01.12.33.32</t>
  </si>
  <si>
    <t>4.01.12.28.</t>
  </si>
  <si>
    <t>4.01.12.38.01</t>
  </si>
  <si>
    <t>4.01.12.38.02</t>
  </si>
  <si>
    <t>4.01.12.38.03</t>
  </si>
  <si>
    <t>4.01.12.38.04</t>
  </si>
  <si>
    <t>4.01.12.38.05</t>
  </si>
  <si>
    <t>4.01.12.38.06</t>
  </si>
  <si>
    <t>4.01.12.38.08</t>
  </si>
  <si>
    <t>4.01.12.38.09</t>
  </si>
  <si>
    <t>4.01.12.38.10</t>
  </si>
  <si>
    <t>4.01.12.38.11</t>
  </si>
  <si>
    <t>4.01.12.38.13</t>
  </si>
  <si>
    <t>4.01.12.38.16</t>
  </si>
  <si>
    <t>4.01.12.38.19</t>
  </si>
  <si>
    <t>4.01.12.03.</t>
  </si>
  <si>
    <t>4.01.12.03.02</t>
  </si>
  <si>
    <t>Program Peningkatan Disiplin Aparatur</t>
  </si>
  <si>
    <t>Pengadaan Pakaian Dinas Beserta Perlengkapannya</t>
  </si>
  <si>
    <t>KANTOR CAMAT KUALA MANDOR B</t>
  </si>
  <si>
    <t>Penyediaan bahan bacaan dan peraturan perundang-undangan</t>
  </si>
  <si>
    <t>Kuala mandor B, 31 Desember 2017</t>
  </si>
  <si>
    <t>CAMAT KUALA MANDOR B</t>
  </si>
  <si>
    <t>Drs. Yansen Sibarani</t>
  </si>
  <si>
    <t>4.01.12.01.15</t>
  </si>
  <si>
    <t>SASARAN STRATEGIS</t>
  </si>
  <si>
    <t>CAPAIAN KINERJA</t>
  </si>
  <si>
    <t>19631101 198603 1 008</t>
  </si>
  <si>
    <t>TAHUN 2019</t>
  </si>
  <si>
    <t>MONITORING CAPAIAN RENSTRA 2019</t>
  </si>
  <si>
    <t>Meningkatnya Kepuasan Pelayanan Kepada Masyarakat</t>
  </si>
  <si>
    <t>Meningkatnya Status Desa</t>
  </si>
  <si>
    <t>Kuala mandor B,       31 Desember 2019</t>
  </si>
  <si>
    <t>MONITORING CAPAIAN RENSTRA 2020</t>
  </si>
  <si>
    <t>Kuala mandor B,       31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</si>
</sst>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&quot;Rp&quot;* #,##0_);_(&quot;Rp&quot;* \(#,##0\);_(&quot;Rp&quot;* &quot;-&quot;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1" xfId="3" applyFont="1" applyBorder="1" applyAlignment="1">
      <alignment vertical="center" wrapText="1"/>
    </xf>
    <xf numFmtId="164" fontId="2" fillId="0" borderId="1" xfId="3" applyFont="1" applyFill="1" applyBorder="1" applyAlignment="1">
      <alignment vertical="center" wrapText="1"/>
    </xf>
    <xf numFmtId="0" fontId="4" fillId="0" borderId="0" xfId="0" applyFont="1"/>
    <xf numFmtId="41" fontId="5" fillId="2" borderId="1" xfId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1" fontId="5" fillId="2" borderId="1" xfId="1" applyFont="1" applyFill="1" applyBorder="1" applyAlignment="1">
      <alignment vertical="center" wrapText="1"/>
    </xf>
    <xf numFmtId="41" fontId="5" fillId="2" borderId="1" xfId="1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164" fontId="5" fillId="2" borderId="1" xfId="3" applyFont="1" applyFill="1" applyBorder="1" applyAlignment="1">
      <alignment vertical="center"/>
    </xf>
    <xf numFmtId="9" fontId="5" fillId="2" borderId="3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9" fontId="6" fillId="0" borderId="1" xfId="0" applyNumberFormat="1" applyFont="1" applyBorder="1" applyAlignment="1">
      <alignment wrapText="1"/>
    </xf>
    <xf numFmtId="9" fontId="4" fillId="0" borderId="1" xfId="2" applyFont="1" applyBorder="1" applyAlignment="1">
      <alignment horizontal="center" vertical="center" wrapText="1"/>
    </xf>
    <xf numFmtId="9" fontId="4" fillId="0" borderId="3" xfId="2" applyFont="1" applyBorder="1" applyAlignment="1">
      <alignment horizontal="center" vertical="center" wrapText="1"/>
    </xf>
    <xf numFmtId="165" fontId="2" fillId="0" borderId="1" xfId="3" applyNumberFormat="1" applyFont="1" applyBorder="1" applyAlignment="1">
      <alignment vertical="center" wrapText="1"/>
    </xf>
    <xf numFmtId="41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vertical="center" wrapText="1"/>
    </xf>
    <xf numFmtId="41" fontId="5" fillId="2" borderId="1" xfId="1" applyFont="1" applyFill="1" applyBorder="1" applyAlignment="1">
      <alignment horizontal="left" vertical="center" wrapText="1"/>
    </xf>
    <xf numFmtId="9" fontId="5" fillId="2" borderId="1" xfId="2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left" vertical="center" wrapText="1"/>
    </xf>
    <xf numFmtId="9" fontId="4" fillId="2" borderId="3" xfId="2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left" vertical="center" wrapText="1"/>
    </xf>
    <xf numFmtId="9" fontId="4" fillId="2" borderId="1" xfId="2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vertical="center" wrapText="1"/>
    </xf>
    <xf numFmtId="164" fontId="4" fillId="0" borderId="1" xfId="3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3" applyFont="1" applyFill="1" applyBorder="1" applyAlignment="1">
      <alignment horizontal="left" vertical="center" wrapText="1"/>
    </xf>
    <xf numFmtId="165" fontId="4" fillId="2" borderId="1" xfId="3" applyNumberFormat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vertical="center" wrapText="1"/>
    </xf>
    <xf numFmtId="165" fontId="4" fillId="0" borderId="1" xfId="3" applyNumberFormat="1" applyFont="1" applyBorder="1" applyAlignment="1">
      <alignment horizontal="left" vertical="center" wrapText="1"/>
    </xf>
    <xf numFmtId="164" fontId="4" fillId="0" borderId="1" xfId="3" applyFont="1" applyFill="1" applyBorder="1" applyAlignment="1">
      <alignment horizontal="left" vertical="center" wrapText="1"/>
    </xf>
    <xf numFmtId="164" fontId="2" fillId="0" borderId="1" xfId="3" applyFont="1" applyFill="1" applyBorder="1" applyAlignment="1">
      <alignment horizontal="left" vertical="center" wrapText="1"/>
    </xf>
    <xf numFmtId="41" fontId="4" fillId="2" borderId="4" xfId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41" fontId="4" fillId="0" borderId="0" xfId="1" applyFont="1" applyAlignment="1">
      <alignment horizontal="left" vertical="center" wrapText="1"/>
    </xf>
    <xf numFmtId="9" fontId="4" fillId="0" borderId="0" xfId="2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41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9" fontId="4" fillId="0" borderId="0" xfId="2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1" fontId="4" fillId="0" borderId="0" xfId="1" applyFont="1"/>
    <xf numFmtId="9" fontId="4" fillId="0" borderId="0" xfId="2" applyFont="1" applyAlignment="1">
      <alignment horizontal="center"/>
    </xf>
    <xf numFmtId="165" fontId="4" fillId="0" borderId="0" xfId="1" applyNumberFormat="1" applyFont="1"/>
    <xf numFmtId="164" fontId="4" fillId="0" borderId="0" xfId="0" applyNumberFormat="1" applyFont="1" applyAlignment="1">
      <alignment horizontal="left" vertical="center" wrapText="1"/>
    </xf>
    <xf numFmtId="9" fontId="4" fillId="0" borderId="0" xfId="2" applyFont="1" applyAlignment="1">
      <alignment horizontal="left" vertical="center" wrapText="1"/>
    </xf>
    <xf numFmtId="41" fontId="3" fillId="2" borderId="1" xfId="1" applyFont="1" applyFill="1" applyBorder="1" applyAlignment="1">
      <alignment horizontal="right" vertical="center" wrapText="1"/>
    </xf>
    <xf numFmtId="9" fontId="3" fillId="2" borderId="1" xfId="2" applyFont="1" applyFill="1" applyBorder="1" applyAlignment="1">
      <alignment horizontal="right" vertical="center" wrapText="1"/>
    </xf>
    <xf numFmtId="41" fontId="5" fillId="2" borderId="1" xfId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164" fontId="10" fillId="0" borderId="1" xfId="3" applyFont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41" fontId="10" fillId="2" borderId="1" xfId="1" applyFont="1" applyFill="1" applyBorder="1" applyAlignment="1">
      <alignment horizontal="left" vertical="center" wrapText="1"/>
    </xf>
    <xf numFmtId="9" fontId="10" fillId="2" borderId="1" xfId="2" applyFont="1" applyFill="1" applyBorder="1" applyAlignment="1">
      <alignment horizontal="center" vertical="center" wrapText="1"/>
    </xf>
    <xf numFmtId="164" fontId="10" fillId="2" borderId="1" xfId="3" applyFont="1" applyFill="1" applyBorder="1" applyAlignment="1">
      <alignment horizontal="left" vertical="center" wrapText="1"/>
    </xf>
    <xf numFmtId="9" fontId="10" fillId="2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10" fillId="0" borderId="1" xfId="2" applyFont="1" applyBorder="1" applyAlignment="1">
      <alignment horizontal="center" vertical="center" wrapText="1"/>
    </xf>
    <xf numFmtId="164" fontId="10" fillId="0" borderId="1" xfId="3" applyFont="1" applyBorder="1" applyAlignment="1">
      <alignment horizontal="left" vertical="center" wrapText="1"/>
    </xf>
    <xf numFmtId="165" fontId="10" fillId="0" borderId="1" xfId="3" applyNumberFormat="1" applyFont="1" applyBorder="1" applyAlignment="1">
      <alignment horizontal="left" vertical="center" wrapText="1"/>
    </xf>
    <xf numFmtId="41" fontId="10" fillId="0" borderId="1" xfId="1" applyFont="1" applyBorder="1" applyAlignment="1">
      <alignment horizontal="left" vertical="center" wrapText="1"/>
    </xf>
    <xf numFmtId="166" fontId="12" fillId="0" borderId="1" xfId="0" applyNumberFormat="1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 wrapText="1"/>
    </xf>
    <xf numFmtId="0" fontId="11" fillId="2" borderId="5" xfId="0" quotePrefix="1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1" fontId="4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243-AF48-4635-A28F-558CA8A8C136}">
  <sheetPr>
    <tabColor rgb="FFFF0000"/>
  </sheetPr>
  <dimension ref="A1:P48"/>
  <sheetViews>
    <sheetView tabSelected="1" view="pageBreakPreview" topLeftCell="C15" zoomScale="90" zoomScaleNormal="100" zoomScaleSheetLayoutView="90" workbookViewId="0">
      <selection activeCell="M21" sqref="M21"/>
    </sheetView>
  </sheetViews>
  <sheetFormatPr defaultColWidth="9.1796875" defaultRowHeight="14.5" x14ac:dyDescent="0.35"/>
  <cols>
    <col min="1" max="1" width="20.81640625" style="3" customWidth="1"/>
    <col min="2" max="2" width="38.54296875" style="3" customWidth="1"/>
    <col min="3" max="3" width="17.26953125" style="56" customWidth="1"/>
    <col min="4" max="4" width="7.453125" style="57" customWidth="1"/>
    <col min="5" max="5" width="15.453125" style="56" customWidth="1"/>
    <col min="6" max="6" width="7.54296875" style="57" customWidth="1"/>
    <col min="7" max="7" width="18.453125" style="58" bestFit="1" customWidth="1"/>
    <col min="8" max="8" width="6.54296875" style="57" customWidth="1"/>
    <col min="9" max="9" width="18.453125" style="56" bestFit="1" customWidth="1"/>
    <col min="10" max="10" width="6.54296875" style="57" customWidth="1"/>
    <col min="11" max="11" width="16.54296875" style="56" customWidth="1"/>
    <col min="12" max="12" width="6.54296875" style="57" customWidth="1"/>
    <col min="13" max="13" width="16.54296875" style="56" customWidth="1"/>
    <col min="14" max="14" width="8.36328125" style="57" customWidth="1"/>
    <col min="15" max="15" width="15.54296875" style="3" customWidth="1"/>
    <col min="16" max="16" width="11.54296875" style="3" bestFit="1" customWidth="1"/>
    <col min="17" max="16384" width="9.1796875" style="3"/>
  </cols>
  <sheetData>
    <row r="1" spans="1:16" ht="18.5" x14ac:dyDescent="0.4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18.5" x14ac:dyDescent="0.45">
      <c r="A2" s="86" t="s">
        <v>139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18.5" x14ac:dyDescent="0.4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5" spans="1:16" x14ac:dyDescent="0.35">
      <c r="A5" s="87" t="s">
        <v>131</v>
      </c>
      <c r="B5" s="87" t="s">
        <v>1</v>
      </c>
      <c r="C5" s="88" t="s">
        <v>2</v>
      </c>
      <c r="D5" s="89" t="s">
        <v>12</v>
      </c>
      <c r="E5" s="87" t="s">
        <v>3</v>
      </c>
      <c r="F5" s="87"/>
      <c r="G5" s="87"/>
      <c r="H5" s="87"/>
      <c r="I5" s="87"/>
      <c r="J5" s="87"/>
      <c r="K5" s="87"/>
      <c r="L5" s="87"/>
      <c r="M5" s="87" t="s">
        <v>132</v>
      </c>
      <c r="N5" s="87"/>
    </row>
    <row r="6" spans="1:16" x14ac:dyDescent="0.35">
      <c r="A6" s="87"/>
      <c r="B6" s="87"/>
      <c r="C6" s="88"/>
      <c r="D6" s="89"/>
      <c r="E6" s="87" t="s">
        <v>4</v>
      </c>
      <c r="F6" s="87"/>
      <c r="G6" s="87" t="s">
        <v>6</v>
      </c>
      <c r="H6" s="87"/>
      <c r="I6" s="87" t="s">
        <v>7</v>
      </c>
      <c r="J6" s="87"/>
      <c r="K6" s="87" t="s">
        <v>8</v>
      </c>
      <c r="L6" s="87"/>
      <c r="M6" s="87"/>
      <c r="N6" s="87"/>
    </row>
    <row r="7" spans="1:16" x14ac:dyDescent="0.35">
      <c r="A7" s="87"/>
      <c r="B7" s="87"/>
      <c r="C7" s="88"/>
      <c r="D7" s="89"/>
      <c r="E7" s="66" t="s">
        <v>5</v>
      </c>
      <c r="F7" s="67" t="s">
        <v>12</v>
      </c>
      <c r="G7" s="6" t="s">
        <v>5</v>
      </c>
      <c r="H7" s="67" t="s">
        <v>12</v>
      </c>
      <c r="I7" s="66" t="s">
        <v>5</v>
      </c>
      <c r="J7" s="67" t="s">
        <v>12</v>
      </c>
      <c r="K7" s="66" t="s">
        <v>5</v>
      </c>
      <c r="L7" s="67" t="s">
        <v>12</v>
      </c>
      <c r="M7" s="66" t="s">
        <v>5</v>
      </c>
      <c r="N7" s="67" t="s">
        <v>12</v>
      </c>
    </row>
    <row r="8" spans="1:16" s="22" customFormat="1" ht="60" customHeight="1" x14ac:dyDescent="0.35">
      <c r="A8" s="81" t="s">
        <v>136</v>
      </c>
      <c r="B8" s="69" t="s">
        <v>46</v>
      </c>
      <c r="C8" s="70">
        <f>SUM(C9:C10)</f>
        <v>6507200</v>
      </c>
      <c r="D8" s="71"/>
      <c r="E8" s="72">
        <f>SUM(E9:E10)</f>
        <v>0</v>
      </c>
      <c r="F8" s="72">
        <f t="shared" ref="F8:L8" si="0">SUM(F9:F10)</f>
        <v>0</v>
      </c>
      <c r="G8" s="72">
        <f t="shared" si="0"/>
        <v>0</v>
      </c>
      <c r="H8" s="72">
        <f t="shared" si="0"/>
        <v>0</v>
      </c>
      <c r="I8" s="72">
        <f t="shared" si="0"/>
        <v>6507200</v>
      </c>
      <c r="J8" s="72">
        <f t="shared" si="0"/>
        <v>2</v>
      </c>
      <c r="K8" s="72">
        <f t="shared" si="0"/>
        <v>0</v>
      </c>
      <c r="L8" s="72">
        <f t="shared" si="0"/>
        <v>0</v>
      </c>
      <c r="M8" s="72">
        <f>E8+G8+I8+K8</f>
        <v>6507200</v>
      </c>
      <c r="N8" s="73">
        <f>M8/C8</f>
        <v>1</v>
      </c>
      <c r="O8" s="59"/>
      <c r="P8" s="60"/>
    </row>
    <row r="9" spans="1:16" s="22" customFormat="1" ht="31.5" customHeight="1" x14ac:dyDescent="0.35">
      <c r="A9" s="82"/>
      <c r="B9" s="74" t="s">
        <v>49</v>
      </c>
      <c r="C9" s="68">
        <v>1782100</v>
      </c>
      <c r="D9" s="75">
        <v>1</v>
      </c>
      <c r="E9" s="76">
        <v>0</v>
      </c>
      <c r="F9" s="75">
        <f t="shared" ref="F9:F18" si="1">E9/C9*100%</f>
        <v>0</v>
      </c>
      <c r="G9" s="77">
        <v>0</v>
      </c>
      <c r="H9" s="75">
        <f t="shared" ref="H9:H18" si="2">G9/C9*100%</f>
        <v>0</v>
      </c>
      <c r="I9" s="79">
        <v>1782100</v>
      </c>
      <c r="J9" s="75">
        <f t="shared" ref="J9:J18" si="3">I9/C9*100%</f>
        <v>1</v>
      </c>
      <c r="K9" s="80">
        <v>0</v>
      </c>
      <c r="L9" s="75">
        <f t="shared" ref="L9:L18" si="4">K9/C9*100%</f>
        <v>0</v>
      </c>
      <c r="M9" s="78">
        <f t="shared" ref="M9:M18" si="5">C9-(E9+G9+I9+K9)</f>
        <v>0</v>
      </c>
      <c r="N9" s="75">
        <f t="shared" ref="N9:N18" si="6">M9/C9</f>
        <v>0</v>
      </c>
    </row>
    <row r="10" spans="1:16" s="22" customFormat="1" ht="31.5" customHeight="1" x14ac:dyDescent="0.35">
      <c r="A10" s="83"/>
      <c r="B10" s="74" t="s">
        <v>50</v>
      </c>
      <c r="C10" s="68">
        <v>4725100</v>
      </c>
      <c r="D10" s="75">
        <v>1</v>
      </c>
      <c r="E10" s="76">
        <v>0</v>
      </c>
      <c r="F10" s="75">
        <f t="shared" si="1"/>
        <v>0</v>
      </c>
      <c r="G10" s="77">
        <v>0</v>
      </c>
      <c r="H10" s="75">
        <f t="shared" si="2"/>
        <v>0</v>
      </c>
      <c r="I10" s="79">
        <v>4725100</v>
      </c>
      <c r="J10" s="75">
        <f t="shared" si="3"/>
        <v>1</v>
      </c>
      <c r="K10" s="80">
        <v>0</v>
      </c>
      <c r="L10" s="75">
        <f t="shared" si="4"/>
        <v>0</v>
      </c>
      <c r="M10" s="78">
        <f t="shared" si="5"/>
        <v>0</v>
      </c>
      <c r="N10" s="75">
        <f t="shared" si="6"/>
        <v>0</v>
      </c>
    </row>
    <row r="11" spans="1:16" s="22" customFormat="1" ht="31.5" customHeight="1" x14ac:dyDescent="0.35">
      <c r="A11" s="81" t="s">
        <v>137</v>
      </c>
      <c r="B11" s="69" t="s">
        <v>51</v>
      </c>
      <c r="C11" s="70">
        <f>SUM(C12:C18)</f>
        <v>127486800</v>
      </c>
      <c r="D11" s="71"/>
      <c r="E11" s="72">
        <f>SUM(E12:E18)</f>
        <v>0</v>
      </c>
      <c r="F11" s="72">
        <f t="shared" ref="F11" si="7">SUM(F12:F13)</f>
        <v>0</v>
      </c>
      <c r="G11" s="72">
        <f>SUM(G12:G18)</f>
        <v>48010400</v>
      </c>
      <c r="H11" s="72">
        <f t="shared" ref="H11" si="8">SUM(H12:H13)</f>
        <v>0.88509235054071778</v>
      </c>
      <c r="I11" s="72">
        <f>SUM(I12:I18)</f>
        <v>49095300</v>
      </c>
      <c r="J11" s="72">
        <f t="shared" ref="J11" si="9">SUM(J12:J13)</f>
        <v>0.61052730801317101</v>
      </c>
      <c r="K11" s="72">
        <f>SUM(K12:K18)</f>
        <v>30035850</v>
      </c>
      <c r="L11" s="72">
        <f t="shared" ref="L11" si="10">SUM(L12:L13)</f>
        <v>0.50430861660718462</v>
      </c>
      <c r="M11" s="72">
        <f>E11+G11+I11+K11</f>
        <v>127141550</v>
      </c>
      <c r="N11" s="73">
        <f>M11/C11</f>
        <v>0.99729187649231132</v>
      </c>
      <c r="O11" s="59"/>
      <c r="P11" s="60"/>
    </row>
    <row r="12" spans="1:16" s="22" customFormat="1" ht="31.5" customHeight="1" x14ac:dyDescent="0.35">
      <c r="A12" s="82"/>
      <c r="B12" s="74" t="s">
        <v>52</v>
      </c>
      <c r="C12" s="68">
        <v>24398800</v>
      </c>
      <c r="D12" s="75">
        <v>1</v>
      </c>
      <c r="E12" s="79">
        <v>0</v>
      </c>
      <c r="F12" s="75">
        <f t="shared" si="1"/>
        <v>0</v>
      </c>
      <c r="G12" s="79">
        <v>7599700</v>
      </c>
      <c r="H12" s="75">
        <f t="shared" si="2"/>
        <v>0.31147843336557535</v>
      </c>
      <c r="I12" s="79">
        <v>9199150</v>
      </c>
      <c r="J12" s="75">
        <f t="shared" si="3"/>
        <v>0.37703288686328834</v>
      </c>
      <c r="K12" s="80">
        <v>7598200</v>
      </c>
      <c r="L12" s="75">
        <f t="shared" si="4"/>
        <v>0.31141695493220978</v>
      </c>
      <c r="M12" s="78">
        <f>C12-(E12+G12+I12+K12)</f>
        <v>1750</v>
      </c>
      <c r="N12" s="75">
        <f t="shared" si="6"/>
        <v>7.1724838926504579E-5</v>
      </c>
    </row>
    <row r="13" spans="1:16" s="22" customFormat="1" ht="31.5" customHeight="1" x14ac:dyDescent="0.35">
      <c r="A13" s="82"/>
      <c r="B13" s="74" t="s">
        <v>53</v>
      </c>
      <c r="C13" s="68">
        <v>39398800</v>
      </c>
      <c r="D13" s="75">
        <v>1</v>
      </c>
      <c r="E13" s="79">
        <v>0</v>
      </c>
      <c r="F13" s="75">
        <f t="shared" si="1"/>
        <v>0</v>
      </c>
      <c r="G13" s="79">
        <v>22599700</v>
      </c>
      <c r="H13" s="75">
        <f t="shared" si="2"/>
        <v>0.57361391717514243</v>
      </c>
      <c r="I13" s="79">
        <v>9199400</v>
      </c>
      <c r="J13" s="75">
        <f t="shared" si="3"/>
        <v>0.23349442114988272</v>
      </c>
      <c r="K13" s="80">
        <v>7599700</v>
      </c>
      <c r="L13" s="75">
        <f t="shared" si="4"/>
        <v>0.19289166167497487</v>
      </c>
      <c r="M13" s="78">
        <f t="shared" si="5"/>
        <v>0</v>
      </c>
      <c r="N13" s="75">
        <f t="shared" si="6"/>
        <v>0</v>
      </c>
    </row>
    <row r="14" spans="1:16" s="22" customFormat="1" ht="31.5" customHeight="1" x14ac:dyDescent="0.35">
      <c r="A14" s="82"/>
      <c r="B14" s="74" t="s">
        <v>54</v>
      </c>
      <c r="C14" s="68">
        <v>24398800</v>
      </c>
      <c r="D14" s="75">
        <v>1</v>
      </c>
      <c r="E14" s="79">
        <v>0</v>
      </c>
      <c r="F14" s="75">
        <f t="shared" si="1"/>
        <v>0</v>
      </c>
      <c r="G14" s="79">
        <v>7269700</v>
      </c>
      <c r="H14" s="75">
        <f t="shared" si="2"/>
        <v>0.29795317802514876</v>
      </c>
      <c r="I14" s="79">
        <v>9199400</v>
      </c>
      <c r="J14" s="75">
        <f t="shared" si="3"/>
        <v>0.37704313326884931</v>
      </c>
      <c r="K14" s="80">
        <v>7599700</v>
      </c>
      <c r="L14" s="75">
        <f t="shared" si="4"/>
        <v>0.31147843336557535</v>
      </c>
      <c r="M14" s="78">
        <f t="shared" si="5"/>
        <v>330000</v>
      </c>
      <c r="N14" s="75">
        <f t="shared" si="6"/>
        <v>1.3525255340426579E-2</v>
      </c>
    </row>
    <row r="15" spans="1:16" s="22" customFormat="1" ht="31.5" customHeight="1" x14ac:dyDescent="0.35">
      <c r="A15" s="82"/>
      <c r="B15" s="74" t="s">
        <v>55</v>
      </c>
      <c r="C15" s="68">
        <v>22998800</v>
      </c>
      <c r="D15" s="75">
        <v>1</v>
      </c>
      <c r="E15" s="79">
        <v>0</v>
      </c>
      <c r="F15" s="75">
        <f t="shared" si="1"/>
        <v>0</v>
      </c>
      <c r="G15" s="79">
        <v>7249700</v>
      </c>
      <c r="H15" s="75">
        <f t="shared" si="2"/>
        <v>0.31522079412838933</v>
      </c>
      <c r="I15" s="79">
        <v>8497350</v>
      </c>
      <c r="J15" s="75">
        <f t="shared" si="3"/>
        <v>0.36946927665791257</v>
      </c>
      <c r="K15" s="80">
        <v>7238250</v>
      </c>
      <c r="L15" s="75">
        <f t="shared" si="4"/>
        <v>0.31472294206654261</v>
      </c>
      <c r="M15" s="78">
        <f t="shared" si="5"/>
        <v>13500</v>
      </c>
      <c r="N15" s="75">
        <f t="shared" si="6"/>
        <v>5.8698714715550379E-4</v>
      </c>
    </row>
    <row r="16" spans="1:16" s="22" customFormat="1" ht="31.5" customHeight="1" x14ac:dyDescent="0.35">
      <c r="A16" s="82"/>
      <c r="B16" s="74" t="s">
        <v>58</v>
      </c>
      <c r="C16" s="68">
        <v>0</v>
      </c>
      <c r="D16" s="75">
        <v>0</v>
      </c>
      <c r="E16" s="79">
        <v>0</v>
      </c>
      <c r="F16" s="75">
        <v>0</v>
      </c>
      <c r="G16" s="79">
        <v>0</v>
      </c>
      <c r="H16" s="75">
        <v>0</v>
      </c>
      <c r="I16" s="79">
        <v>0</v>
      </c>
      <c r="J16" s="75">
        <v>0</v>
      </c>
      <c r="K16" s="80">
        <v>0</v>
      </c>
      <c r="L16" s="75">
        <v>0</v>
      </c>
      <c r="M16" s="78">
        <f t="shared" si="5"/>
        <v>0</v>
      </c>
      <c r="N16" s="75">
        <v>0</v>
      </c>
    </row>
    <row r="17" spans="1:14" s="22" customFormat="1" ht="31.5" customHeight="1" x14ac:dyDescent="0.35">
      <c r="A17" s="82"/>
      <c r="B17" s="74" t="s">
        <v>59</v>
      </c>
      <c r="C17" s="68">
        <v>16291600</v>
      </c>
      <c r="D17" s="75">
        <v>1</v>
      </c>
      <c r="E17" s="79">
        <v>0</v>
      </c>
      <c r="F17" s="75">
        <f t="shared" si="1"/>
        <v>0</v>
      </c>
      <c r="G17" s="79">
        <v>3291600</v>
      </c>
      <c r="H17" s="75">
        <f t="shared" si="2"/>
        <v>0.2020427705075008</v>
      </c>
      <c r="I17" s="79">
        <v>13000000</v>
      </c>
      <c r="J17" s="75">
        <f t="shared" si="3"/>
        <v>0.79795722949249925</v>
      </c>
      <c r="K17" s="80">
        <v>0</v>
      </c>
      <c r="L17" s="75">
        <f t="shared" si="4"/>
        <v>0</v>
      </c>
      <c r="M17" s="78">
        <f t="shared" si="5"/>
        <v>0</v>
      </c>
      <c r="N17" s="75">
        <f t="shared" si="6"/>
        <v>0</v>
      </c>
    </row>
    <row r="18" spans="1:14" s="22" customFormat="1" ht="31.5" customHeight="1" x14ac:dyDescent="0.35">
      <c r="A18" s="83"/>
      <c r="B18" s="74" t="s">
        <v>60</v>
      </c>
      <c r="C18" s="68">
        <v>0</v>
      </c>
      <c r="D18" s="75">
        <v>0</v>
      </c>
      <c r="E18" s="79">
        <v>0</v>
      </c>
      <c r="F18" s="75">
        <v>0</v>
      </c>
      <c r="G18" s="79">
        <v>0</v>
      </c>
      <c r="H18" s="75">
        <v>0</v>
      </c>
      <c r="I18" s="79">
        <v>0</v>
      </c>
      <c r="J18" s="75">
        <v>0</v>
      </c>
      <c r="K18" s="80">
        <v>0</v>
      </c>
      <c r="L18" s="75">
        <v>0</v>
      </c>
      <c r="M18" s="78">
        <f t="shared" si="5"/>
        <v>0</v>
      </c>
      <c r="N18" s="75">
        <v>0</v>
      </c>
    </row>
    <row r="19" spans="1:14" s="22" customFormat="1" ht="18.5" x14ac:dyDescent="0.35">
      <c r="A19" s="84" t="s">
        <v>5</v>
      </c>
      <c r="B19" s="84"/>
      <c r="C19" s="61">
        <f>C8+C11</f>
        <v>133994000</v>
      </c>
      <c r="D19" s="62">
        <v>1</v>
      </c>
      <c r="E19" s="61">
        <f t="shared" ref="E19" si="11">E8+E11</f>
        <v>0</v>
      </c>
      <c r="F19" s="62">
        <f>E19/C19</f>
        <v>0</v>
      </c>
      <c r="G19" s="61">
        <f t="shared" ref="G19" si="12">G8+G11</f>
        <v>48010400</v>
      </c>
      <c r="H19" s="62">
        <f>G19/C19</f>
        <v>0.35830261056465212</v>
      </c>
      <c r="I19" s="61">
        <f t="shared" ref="I19" si="13">I8+I11</f>
        <v>55602500</v>
      </c>
      <c r="J19" s="62">
        <f>I19/C19</f>
        <v>0.41496261026613129</v>
      </c>
      <c r="K19" s="61">
        <f t="shared" ref="K19" si="14">K8+K11</f>
        <v>30035850</v>
      </c>
      <c r="L19" s="62">
        <f>K19/C19</f>
        <v>0.22415817126139975</v>
      </c>
      <c r="M19" s="61">
        <f t="shared" ref="M19" si="15">M8+M11</f>
        <v>133648750</v>
      </c>
      <c r="N19" s="62">
        <f>M19/C19</f>
        <v>0.99742339209218323</v>
      </c>
    </row>
    <row r="20" spans="1:14" s="22" customFormat="1" x14ac:dyDescent="0.35">
      <c r="C20" s="44"/>
      <c r="D20" s="45"/>
      <c r="E20" s="44"/>
      <c r="F20" s="45"/>
      <c r="G20" s="46"/>
      <c r="H20" s="45"/>
      <c r="I20" s="44"/>
      <c r="J20" s="45"/>
      <c r="K20" s="44"/>
      <c r="L20" s="45"/>
      <c r="M20" s="44"/>
      <c r="N20" s="45"/>
    </row>
    <row r="21" spans="1:14" s="22" customFormat="1" x14ac:dyDescent="0.35">
      <c r="C21" s="44"/>
      <c r="D21" s="45"/>
      <c r="E21" s="44"/>
      <c r="F21" s="45"/>
      <c r="G21" s="46"/>
      <c r="H21" s="45"/>
      <c r="I21" s="44"/>
      <c r="J21" s="45"/>
      <c r="K21" s="65" t="s">
        <v>140</v>
      </c>
      <c r="L21" s="45"/>
      <c r="M21" s="44"/>
      <c r="N21" s="45"/>
    </row>
    <row r="22" spans="1:14" s="22" customFormat="1" x14ac:dyDescent="0.35">
      <c r="C22" s="44"/>
      <c r="D22" s="45"/>
      <c r="E22" s="44"/>
      <c r="F22" s="45"/>
      <c r="G22" s="46"/>
      <c r="H22" s="45"/>
      <c r="J22" s="45"/>
      <c r="K22" s="48" t="s">
        <v>128</v>
      </c>
      <c r="L22" s="45"/>
      <c r="M22" s="44"/>
      <c r="N22" s="45"/>
    </row>
    <row r="23" spans="1:14" s="49" customFormat="1" x14ac:dyDescent="0.35">
      <c r="C23" s="50"/>
      <c r="D23" s="51"/>
      <c r="E23" s="50"/>
      <c r="F23" s="51"/>
      <c r="G23" s="52"/>
      <c r="H23" s="51"/>
      <c r="J23" s="51"/>
      <c r="K23" s="53"/>
      <c r="L23" s="51"/>
      <c r="M23" s="50"/>
      <c r="N23" s="51"/>
    </row>
    <row r="24" spans="1:14" s="49" customFormat="1" x14ac:dyDescent="0.35">
      <c r="C24" s="50"/>
      <c r="D24" s="51"/>
      <c r="E24" s="50"/>
      <c r="F24" s="51"/>
      <c r="G24" s="52"/>
      <c r="H24" s="51"/>
      <c r="J24" s="51"/>
      <c r="K24" s="53"/>
      <c r="L24" s="51"/>
      <c r="M24" s="50"/>
      <c r="N24" s="51"/>
    </row>
    <row r="25" spans="1:14" s="49" customFormat="1" x14ac:dyDescent="0.35">
      <c r="C25" s="50"/>
      <c r="D25" s="51"/>
      <c r="E25" s="50"/>
      <c r="F25" s="51"/>
      <c r="G25" s="52"/>
      <c r="H25" s="51"/>
      <c r="J25" s="51"/>
      <c r="K25" s="54" t="s">
        <v>129</v>
      </c>
      <c r="L25" s="51"/>
      <c r="M25" s="50"/>
      <c r="N25" s="51"/>
    </row>
    <row r="26" spans="1:14" s="49" customFormat="1" x14ac:dyDescent="0.3">
      <c r="C26" s="50"/>
      <c r="D26" s="51"/>
      <c r="E26" s="50"/>
      <c r="F26" s="51"/>
      <c r="G26" s="52"/>
      <c r="H26" s="51"/>
      <c r="J26" s="51"/>
      <c r="K26" s="55" t="s">
        <v>65</v>
      </c>
      <c r="L26" s="51"/>
      <c r="M26" s="50"/>
      <c r="N26" s="51"/>
    </row>
    <row r="27" spans="1:14" s="49" customFormat="1" x14ac:dyDescent="0.35">
      <c r="C27" s="50"/>
      <c r="D27" s="51"/>
      <c r="E27" s="50"/>
      <c r="F27" s="51"/>
      <c r="G27" s="52"/>
      <c r="H27" s="51"/>
      <c r="I27" s="50"/>
      <c r="J27" s="85" t="s">
        <v>133</v>
      </c>
      <c r="K27" s="85"/>
      <c r="L27" s="85"/>
      <c r="M27" s="50"/>
      <c r="N27" s="51"/>
    </row>
    <row r="28" spans="1:14" s="49" customFormat="1" x14ac:dyDescent="0.35">
      <c r="C28" s="50"/>
      <c r="D28" s="51"/>
      <c r="E28" s="50"/>
      <c r="F28" s="51"/>
      <c r="G28" s="52"/>
      <c r="H28" s="51"/>
      <c r="I28" s="50"/>
      <c r="J28" s="51"/>
      <c r="K28" s="50"/>
      <c r="L28" s="51"/>
      <c r="M28" s="50"/>
      <c r="N28" s="51"/>
    </row>
    <row r="29" spans="1:14" s="49" customFormat="1" x14ac:dyDescent="0.35">
      <c r="C29" s="50"/>
      <c r="D29" s="51"/>
      <c r="E29" s="50"/>
      <c r="F29" s="51"/>
      <c r="G29" s="52"/>
      <c r="H29" s="51"/>
      <c r="I29" s="50"/>
      <c r="J29" s="51"/>
      <c r="K29" s="50"/>
      <c r="L29" s="51"/>
      <c r="M29" s="50"/>
      <c r="N29" s="51"/>
    </row>
    <row r="30" spans="1:14" s="49" customFormat="1" x14ac:dyDescent="0.35">
      <c r="C30" s="50"/>
      <c r="D30" s="51"/>
      <c r="E30" s="50"/>
      <c r="F30" s="51"/>
      <c r="G30" s="52"/>
      <c r="H30" s="51"/>
      <c r="I30" s="50"/>
      <c r="J30" s="51"/>
      <c r="K30" s="50"/>
      <c r="L30" s="51"/>
      <c r="M30" s="50"/>
      <c r="N30" s="51"/>
    </row>
    <row r="31" spans="1:14" s="49" customFormat="1" x14ac:dyDescent="0.35">
      <c r="C31" s="50"/>
      <c r="D31" s="51"/>
      <c r="E31" s="50"/>
      <c r="F31" s="51"/>
      <c r="G31" s="52"/>
      <c r="H31" s="51"/>
      <c r="I31" s="50"/>
      <c r="J31" s="51"/>
      <c r="K31" s="50"/>
      <c r="L31" s="51"/>
      <c r="M31" s="50"/>
      <c r="N31" s="51"/>
    </row>
    <row r="32" spans="1:14" s="49" customFormat="1" x14ac:dyDescent="0.35">
      <c r="C32" s="50"/>
      <c r="D32" s="51"/>
      <c r="E32" s="50"/>
      <c r="F32" s="51"/>
      <c r="G32" s="52"/>
      <c r="H32" s="51"/>
      <c r="I32" s="50"/>
      <c r="J32" s="51"/>
      <c r="K32" s="50"/>
      <c r="L32" s="51"/>
      <c r="M32" s="50"/>
      <c r="N32" s="51"/>
    </row>
    <row r="33" spans="3:14" s="49" customFormat="1" x14ac:dyDescent="0.35">
      <c r="C33" s="50"/>
      <c r="D33" s="51"/>
      <c r="E33" s="50"/>
      <c r="F33" s="51"/>
      <c r="G33" s="52"/>
      <c r="H33" s="51"/>
      <c r="I33" s="50"/>
      <c r="J33" s="51"/>
      <c r="K33" s="50"/>
      <c r="L33" s="51"/>
      <c r="M33" s="50"/>
      <c r="N33" s="51"/>
    </row>
    <row r="34" spans="3:14" s="49" customFormat="1" x14ac:dyDescent="0.35">
      <c r="C34" s="50"/>
      <c r="D34" s="51"/>
      <c r="E34" s="50"/>
      <c r="F34" s="51"/>
      <c r="G34" s="52"/>
      <c r="H34" s="51"/>
      <c r="I34" s="50"/>
      <c r="J34" s="51"/>
      <c r="K34" s="50"/>
      <c r="L34" s="51"/>
      <c r="M34" s="50"/>
      <c r="N34" s="51"/>
    </row>
    <row r="35" spans="3:14" s="49" customFormat="1" x14ac:dyDescent="0.35">
      <c r="C35" s="50"/>
      <c r="D35" s="51"/>
      <c r="E35" s="50"/>
      <c r="F35" s="51"/>
      <c r="G35" s="52"/>
      <c r="H35" s="51"/>
      <c r="I35" s="50"/>
      <c r="J35" s="51"/>
      <c r="K35" s="50"/>
      <c r="L35" s="51"/>
      <c r="M35" s="50"/>
      <c r="N35" s="51"/>
    </row>
    <row r="36" spans="3:14" s="49" customFormat="1" x14ac:dyDescent="0.35">
      <c r="C36" s="50"/>
      <c r="D36" s="51"/>
      <c r="E36" s="50"/>
      <c r="F36" s="51"/>
      <c r="G36" s="52"/>
      <c r="H36" s="51"/>
      <c r="I36" s="50"/>
      <c r="J36" s="51"/>
      <c r="K36" s="50"/>
      <c r="L36" s="51"/>
      <c r="M36" s="50"/>
      <c r="N36" s="51"/>
    </row>
    <row r="37" spans="3:14" s="49" customFormat="1" x14ac:dyDescent="0.35">
      <c r="C37" s="50"/>
      <c r="D37" s="51"/>
      <c r="E37" s="50"/>
      <c r="F37" s="51"/>
      <c r="G37" s="52"/>
      <c r="H37" s="51"/>
      <c r="I37" s="50"/>
      <c r="J37" s="51"/>
      <c r="K37" s="50"/>
      <c r="L37" s="51"/>
      <c r="M37" s="50"/>
      <c r="N37" s="51"/>
    </row>
    <row r="38" spans="3:14" s="49" customFormat="1" x14ac:dyDescent="0.35">
      <c r="C38" s="50"/>
      <c r="D38" s="51"/>
      <c r="E38" s="50"/>
      <c r="F38" s="51"/>
      <c r="G38" s="52"/>
      <c r="H38" s="51"/>
      <c r="I38" s="50"/>
      <c r="J38" s="51"/>
      <c r="K38" s="50"/>
      <c r="L38" s="51"/>
      <c r="M38" s="50"/>
      <c r="N38" s="51"/>
    </row>
    <row r="39" spans="3:14" s="49" customFormat="1" x14ac:dyDescent="0.35">
      <c r="C39" s="50"/>
      <c r="D39" s="51"/>
      <c r="E39" s="50"/>
      <c r="F39" s="51"/>
      <c r="G39" s="52"/>
      <c r="H39" s="51"/>
      <c r="I39" s="50"/>
      <c r="J39" s="51"/>
      <c r="K39" s="50"/>
      <c r="L39" s="51"/>
      <c r="M39" s="50"/>
      <c r="N39" s="51"/>
    </row>
    <row r="40" spans="3:14" s="49" customFormat="1" x14ac:dyDescent="0.35">
      <c r="C40" s="50"/>
      <c r="D40" s="51"/>
      <c r="E40" s="50"/>
      <c r="F40" s="51"/>
      <c r="G40" s="52"/>
      <c r="H40" s="51"/>
      <c r="I40" s="50"/>
      <c r="J40" s="51"/>
      <c r="K40" s="50"/>
      <c r="L40" s="51"/>
      <c r="M40" s="50"/>
      <c r="N40" s="51"/>
    </row>
    <row r="41" spans="3:14" s="49" customFormat="1" x14ac:dyDescent="0.35">
      <c r="C41" s="50"/>
      <c r="D41" s="51"/>
      <c r="E41" s="50"/>
      <c r="F41" s="51"/>
      <c r="G41" s="52"/>
      <c r="H41" s="51"/>
      <c r="I41" s="50"/>
      <c r="J41" s="51"/>
      <c r="K41" s="50"/>
      <c r="L41" s="51"/>
      <c r="M41" s="50"/>
      <c r="N41" s="51"/>
    </row>
    <row r="42" spans="3:14" s="49" customFormat="1" x14ac:dyDescent="0.35">
      <c r="C42" s="50"/>
      <c r="D42" s="51"/>
      <c r="E42" s="50"/>
      <c r="F42" s="51"/>
      <c r="G42" s="52"/>
      <c r="H42" s="51"/>
      <c r="I42" s="50"/>
      <c r="J42" s="51"/>
      <c r="K42" s="50"/>
      <c r="L42" s="51"/>
      <c r="M42" s="50"/>
      <c r="N42" s="51"/>
    </row>
    <row r="43" spans="3:14" s="49" customFormat="1" x14ac:dyDescent="0.35">
      <c r="C43" s="50"/>
      <c r="D43" s="51"/>
      <c r="E43" s="50"/>
      <c r="F43" s="51"/>
      <c r="G43" s="52"/>
      <c r="H43" s="51"/>
      <c r="I43" s="50"/>
      <c r="J43" s="51"/>
      <c r="K43" s="50"/>
      <c r="L43" s="51"/>
      <c r="M43" s="50"/>
      <c r="N43" s="51"/>
    </row>
    <row r="44" spans="3:14" s="49" customFormat="1" x14ac:dyDescent="0.35">
      <c r="C44" s="50"/>
      <c r="D44" s="51"/>
      <c r="E44" s="50"/>
      <c r="F44" s="51"/>
      <c r="G44" s="52"/>
      <c r="H44" s="51"/>
      <c r="I44" s="50"/>
      <c r="J44" s="51"/>
      <c r="K44" s="50"/>
      <c r="L44" s="51"/>
      <c r="M44" s="50"/>
      <c r="N44" s="51"/>
    </row>
    <row r="45" spans="3:14" s="49" customFormat="1" x14ac:dyDescent="0.35">
      <c r="C45" s="50"/>
      <c r="D45" s="51"/>
      <c r="E45" s="50"/>
      <c r="F45" s="51"/>
      <c r="G45" s="52"/>
      <c r="H45" s="51"/>
      <c r="I45" s="50"/>
      <c r="J45" s="51"/>
      <c r="K45" s="50"/>
      <c r="L45" s="51"/>
      <c r="M45" s="50"/>
      <c r="N45" s="51"/>
    </row>
    <row r="46" spans="3:14" s="49" customFormat="1" x14ac:dyDescent="0.35">
      <c r="C46" s="50"/>
      <c r="D46" s="51"/>
      <c r="E46" s="50"/>
      <c r="F46" s="51"/>
      <c r="G46" s="52"/>
      <c r="H46" s="51"/>
      <c r="I46" s="50"/>
      <c r="J46" s="51"/>
      <c r="K46" s="50"/>
      <c r="L46" s="51"/>
      <c r="M46" s="50"/>
      <c r="N46" s="51"/>
    </row>
    <row r="47" spans="3:14" s="49" customFormat="1" x14ac:dyDescent="0.35">
      <c r="C47" s="50"/>
      <c r="D47" s="51"/>
      <c r="E47" s="50"/>
      <c r="F47" s="51"/>
      <c r="G47" s="52"/>
      <c r="H47" s="51"/>
      <c r="I47" s="50"/>
      <c r="J47" s="51"/>
      <c r="K47" s="50"/>
      <c r="L47" s="51"/>
      <c r="M47" s="50"/>
      <c r="N47" s="51"/>
    </row>
    <row r="48" spans="3:14" s="49" customFormat="1" x14ac:dyDescent="0.35">
      <c r="C48" s="50"/>
      <c r="D48" s="51"/>
      <c r="E48" s="50"/>
      <c r="F48" s="51"/>
      <c r="G48" s="52"/>
      <c r="H48" s="51"/>
      <c r="I48" s="50"/>
      <c r="J48" s="51"/>
      <c r="K48" s="50"/>
      <c r="L48" s="51"/>
      <c r="M48" s="50"/>
      <c r="N48" s="51"/>
    </row>
  </sheetData>
  <mergeCells count="17">
    <mergeCell ref="J27:L27"/>
    <mergeCell ref="G6:H6"/>
    <mergeCell ref="I6:J6"/>
    <mergeCell ref="K6:L6"/>
    <mergeCell ref="A8:A10"/>
    <mergeCell ref="A11:A18"/>
    <mergeCell ref="A19:B19"/>
    <mergeCell ref="A1:N1"/>
    <mergeCell ref="A2:N2"/>
    <mergeCell ref="A3:N3"/>
    <mergeCell ref="A5:A7"/>
    <mergeCell ref="B5:B7"/>
    <mergeCell ref="C5:C7"/>
    <mergeCell ref="D5:D7"/>
    <mergeCell ref="E5:L5"/>
    <mergeCell ref="M5:N6"/>
    <mergeCell ref="E6:F6"/>
  </mergeCells>
  <printOptions horizontalCentered="1"/>
  <pageMargins left="0.57480315000000004" right="0.393700787" top="0.74803149606299202" bottom="0.511811023622047" header="0" footer="0"/>
  <pageSetup paperSize="128" scale="67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8"/>
  <sheetViews>
    <sheetView view="pageBreakPreview" topLeftCell="B7" zoomScale="90" zoomScaleNormal="100" zoomScaleSheetLayoutView="90" workbookViewId="0">
      <selection activeCell="G25" sqref="G25"/>
    </sheetView>
  </sheetViews>
  <sheetFormatPr defaultColWidth="9.1796875" defaultRowHeight="14.5" x14ac:dyDescent="0.35"/>
  <cols>
    <col min="1" max="1" width="20.81640625" style="3" customWidth="1"/>
    <col min="2" max="2" width="38.54296875" style="3" customWidth="1"/>
    <col min="3" max="3" width="17.26953125" style="56" customWidth="1"/>
    <col min="4" max="4" width="7.453125" style="57" customWidth="1"/>
    <col min="5" max="5" width="15.453125" style="56" customWidth="1"/>
    <col min="6" max="6" width="7.54296875" style="57" customWidth="1"/>
    <col min="7" max="7" width="18.453125" style="58" bestFit="1" customWidth="1"/>
    <col min="8" max="8" width="6.54296875" style="57" customWidth="1"/>
    <col min="9" max="9" width="18.453125" style="56" bestFit="1" customWidth="1"/>
    <col min="10" max="10" width="6.54296875" style="57" customWidth="1"/>
    <col min="11" max="11" width="16.54296875" style="56" customWidth="1"/>
    <col min="12" max="12" width="6.54296875" style="57" customWidth="1"/>
    <col min="13" max="13" width="17.54296875" style="56" customWidth="1"/>
    <col min="14" max="14" width="6.54296875" style="57" customWidth="1"/>
    <col min="15" max="15" width="15.54296875" style="3" customWidth="1"/>
    <col min="16" max="16" width="11.54296875" style="3" bestFit="1" customWidth="1"/>
    <col min="17" max="16384" width="9.1796875" style="3"/>
  </cols>
  <sheetData>
    <row r="1" spans="1:16" ht="18.5" x14ac:dyDescent="0.4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18.5" x14ac:dyDescent="0.45">
      <c r="A2" s="86" t="s">
        <v>135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18.5" x14ac:dyDescent="0.4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5" spans="1:16" x14ac:dyDescent="0.35">
      <c r="A5" s="87" t="s">
        <v>131</v>
      </c>
      <c r="B5" s="87" t="s">
        <v>1</v>
      </c>
      <c r="C5" s="88" t="s">
        <v>2</v>
      </c>
      <c r="D5" s="89" t="s">
        <v>12</v>
      </c>
      <c r="E5" s="87" t="s">
        <v>3</v>
      </c>
      <c r="F5" s="87"/>
      <c r="G5" s="87"/>
      <c r="H5" s="87"/>
      <c r="I5" s="87"/>
      <c r="J5" s="87"/>
      <c r="K5" s="87"/>
      <c r="L5" s="87"/>
      <c r="M5" s="87" t="s">
        <v>132</v>
      </c>
      <c r="N5" s="87"/>
    </row>
    <row r="6" spans="1:16" x14ac:dyDescent="0.35">
      <c r="A6" s="87"/>
      <c r="B6" s="87"/>
      <c r="C6" s="88"/>
      <c r="D6" s="89"/>
      <c r="E6" s="87" t="s">
        <v>4</v>
      </c>
      <c r="F6" s="87"/>
      <c r="G6" s="87" t="s">
        <v>6</v>
      </c>
      <c r="H6" s="87"/>
      <c r="I6" s="87" t="s">
        <v>7</v>
      </c>
      <c r="J6" s="87"/>
      <c r="K6" s="87" t="s">
        <v>8</v>
      </c>
      <c r="L6" s="87"/>
      <c r="M6" s="87"/>
      <c r="N6" s="87"/>
    </row>
    <row r="7" spans="1:16" x14ac:dyDescent="0.35">
      <c r="A7" s="87"/>
      <c r="B7" s="87"/>
      <c r="C7" s="88"/>
      <c r="D7" s="89"/>
      <c r="E7" s="63" t="s">
        <v>5</v>
      </c>
      <c r="F7" s="64" t="s">
        <v>12</v>
      </c>
      <c r="G7" s="6" t="s">
        <v>5</v>
      </c>
      <c r="H7" s="64" t="s">
        <v>12</v>
      </c>
      <c r="I7" s="63" t="s">
        <v>5</v>
      </c>
      <c r="J7" s="64" t="s">
        <v>12</v>
      </c>
      <c r="K7" s="63" t="s">
        <v>5</v>
      </c>
      <c r="L7" s="64" t="s">
        <v>12</v>
      </c>
      <c r="M7" s="63" t="s">
        <v>5</v>
      </c>
      <c r="N7" s="64" t="s">
        <v>12</v>
      </c>
    </row>
    <row r="8" spans="1:16" s="22" customFormat="1" ht="60" customHeight="1" x14ac:dyDescent="0.35">
      <c r="A8" s="81" t="s">
        <v>136</v>
      </c>
      <c r="B8" s="69" t="s">
        <v>46</v>
      </c>
      <c r="C8" s="70">
        <f>SUM(C9:C10)</f>
        <v>11037500</v>
      </c>
      <c r="D8" s="71"/>
      <c r="E8" s="72">
        <f>SUM(E9:E10)</f>
        <v>0</v>
      </c>
      <c r="F8" s="72">
        <f t="shared" ref="F8:L8" si="0">SUM(F9:F10)</f>
        <v>0</v>
      </c>
      <c r="G8" s="72">
        <f t="shared" si="0"/>
        <v>0</v>
      </c>
      <c r="H8" s="72">
        <f t="shared" si="0"/>
        <v>0</v>
      </c>
      <c r="I8" s="72">
        <f t="shared" si="0"/>
        <v>6270000</v>
      </c>
      <c r="J8" s="72">
        <f t="shared" si="0"/>
        <v>1.1741013425725422</v>
      </c>
      <c r="K8" s="72">
        <f t="shared" si="0"/>
        <v>4767500</v>
      </c>
      <c r="L8" s="72">
        <f t="shared" si="0"/>
        <v>0.82589865742745783</v>
      </c>
      <c r="M8" s="72">
        <f>E8+G8+I8+K8</f>
        <v>11037500</v>
      </c>
      <c r="N8" s="73">
        <f>M8/C8</f>
        <v>1</v>
      </c>
      <c r="O8" s="59"/>
      <c r="P8" s="60"/>
    </row>
    <row r="9" spans="1:16" s="22" customFormat="1" ht="31.5" customHeight="1" x14ac:dyDescent="0.35">
      <c r="A9" s="82"/>
      <c r="B9" s="74" t="s">
        <v>49</v>
      </c>
      <c r="C9" s="68">
        <v>5265000</v>
      </c>
      <c r="D9" s="75">
        <v>1</v>
      </c>
      <c r="E9" s="76">
        <v>0</v>
      </c>
      <c r="F9" s="75">
        <f t="shared" ref="F9:F18" si="1">E9/C9*100%</f>
        <v>0</v>
      </c>
      <c r="G9" s="77">
        <v>0</v>
      </c>
      <c r="H9" s="75">
        <f t="shared" ref="H9:H18" si="2">G9/C9*100%</f>
        <v>0</v>
      </c>
      <c r="I9" s="79">
        <v>5265000</v>
      </c>
      <c r="J9" s="75">
        <f t="shared" ref="J9:J18" si="3">I9/C9*100%</f>
        <v>1</v>
      </c>
      <c r="K9" s="80">
        <v>0</v>
      </c>
      <c r="L9" s="75">
        <f t="shared" ref="L9:L18" si="4">K9/C9*100%</f>
        <v>0</v>
      </c>
      <c r="M9" s="78">
        <f t="shared" ref="M9:M18" si="5">C9-(E9+G9+I9+K9)</f>
        <v>0</v>
      </c>
      <c r="N9" s="75">
        <f t="shared" ref="N9:N18" si="6">M9/C9</f>
        <v>0</v>
      </c>
    </row>
    <row r="10" spans="1:16" s="22" customFormat="1" ht="31.5" customHeight="1" x14ac:dyDescent="0.35">
      <c r="A10" s="83"/>
      <c r="B10" s="74" t="s">
        <v>50</v>
      </c>
      <c r="C10" s="68">
        <v>5772500</v>
      </c>
      <c r="D10" s="75">
        <v>1</v>
      </c>
      <c r="E10" s="76">
        <v>0</v>
      </c>
      <c r="F10" s="75">
        <f t="shared" si="1"/>
        <v>0</v>
      </c>
      <c r="G10" s="77">
        <v>0</v>
      </c>
      <c r="H10" s="75">
        <f t="shared" si="2"/>
        <v>0</v>
      </c>
      <c r="I10" s="79">
        <v>1005000</v>
      </c>
      <c r="J10" s="75">
        <f t="shared" si="3"/>
        <v>0.17410134257254223</v>
      </c>
      <c r="K10" s="80">
        <v>4767500</v>
      </c>
      <c r="L10" s="75">
        <f t="shared" si="4"/>
        <v>0.82589865742745783</v>
      </c>
      <c r="M10" s="78">
        <f t="shared" si="5"/>
        <v>0</v>
      </c>
      <c r="N10" s="75">
        <f t="shared" si="6"/>
        <v>0</v>
      </c>
    </row>
    <row r="11" spans="1:16" s="22" customFormat="1" ht="31.5" customHeight="1" x14ac:dyDescent="0.35">
      <c r="A11" s="81" t="s">
        <v>137</v>
      </c>
      <c r="B11" s="69" t="s">
        <v>51</v>
      </c>
      <c r="C11" s="70">
        <f>SUM(C12:C18)</f>
        <v>234068600</v>
      </c>
      <c r="D11" s="71"/>
      <c r="E11" s="72">
        <f>SUM(E12:E18)</f>
        <v>19109400</v>
      </c>
      <c r="F11" s="72">
        <f t="shared" ref="F11" si="7">SUM(F12:F13)</f>
        <v>0</v>
      </c>
      <c r="G11" s="72">
        <f>SUM(G12:G18)</f>
        <v>64856850</v>
      </c>
      <c r="H11" s="72">
        <f t="shared" ref="H11" si="8">SUM(H12:H13)</f>
        <v>0.48734705755823515</v>
      </c>
      <c r="I11" s="72">
        <f>SUM(I12:I18)</f>
        <v>50959850</v>
      </c>
      <c r="J11" s="72">
        <f t="shared" ref="J11" si="9">SUM(J12:J13)</f>
        <v>0.51476176618205893</v>
      </c>
      <c r="K11" s="72">
        <f>SUM(K12:K18)</f>
        <v>95764500</v>
      </c>
      <c r="L11" s="72">
        <f t="shared" ref="L11" si="10">SUM(L12:L13)</f>
        <v>0.97986073328019097</v>
      </c>
      <c r="M11" s="72">
        <f>E11+G11+I11+K11</f>
        <v>230690600</v>
      </c>
      <c r="N11" s="73">
        <f>M11/C11</f>
        <v>0.98556833338602445</v>
      </c>
      <c r="O11" s="59"/>
      <c r="P11" s="60"/>
    </row>
    <row r="12" spans="1:16" s="22" customFormat="1" ht="31.5" customHeight="1" x14ac:dyDescent="0.35">
      <c r="A12" s="82"/>
      <c r="B12" s="74" t="s">
        <v>52</v>
      </c>
      <c r="C12" s="68">
        <v>47419800</v>
      </c>
      <c r="D12" s="75">
        <v>1</v>
      </c>
      <c r="E12" s="79">
        <v>0</v>
      </c>
      <c r="F12" s="75">
        <f t="shared" si="1"/>
        <v>0</v>
      </c>
      <c r="G12" s="79">
        <v>11554950</v>
      </c>
      <c r="H12" s="75">
        <f t="shared" si="2"/>
        <v>0.24367352877911758</v>
      </c>
      <c r="I12" s="79">
        <v>12204950</v>
      </c>
      <c r="J12" s="75">
        <f t="shared" si="3"/>
        <v>0.25738088309102947</v>
      </c>
      <c r="K12" s="80">
        <v>23074900</v>
      </c>
      <c r="L12" s="75">
        <f t="shared" si="4"/>
        <v>0.48660896924913222</v>
      </c>
      <c r="M12" s="78">
        <f t="shared" si="5"/>
        <v>585000</v>
      </c>
      <c r="N12" s="75">
        <f t="shared" si="6"/>
        <v>1.2336618880720712E-2</v>
      </c>
    </row>
    <row r="13" spans="1:16" s="22" customFormat="1" ht="31.5" customHeight="1" x14ac:dyDescent="0.35">
      <c r="A13" s="82"/>
      <c r="B13" s="74" t="s">
        <v>53</v>
      </c>
      <c r="C13" s="68">
        <v>47419800</v>
      </c>
      <c r="D13" s="75">
        <v>1</v>
      </c>
      <c r="E13" s="79">
        <v>0</v>
      </c>
      <c r="F13" s="75">
        <f t="shared" si="1"/>
        <v>0</v>
      </c>
      <c r="G13" s="79">
        <v>11554950</v>
      </c>
      <c r="H13" s="75">
        <f t="shared" si="2"/>
        <v>0.24367352877911758</v>
      </c>
      <c r="I13" s="79">
        <v>12204950</v>
      </c>
      <c r="J13" s="75">
        <f t="shared" si="3"/>
        <v>0.25738088309102947</v>
      </c>
      <c r="K13" s="80">
        <v>23389900</v>
      </c>
      <c r="L13" s="75">
        <f t="shared" si="4"/>
        <v>0.49325176403105875</v>
      </c>
      <c r="M13" s="78">
        <f t="shared" si="5"/>
        <v>270000</v>
      </c>
      <c r="N13" s="75">
        <f t="shared" si="6"/>
        <v>5.6938240987941743E-3</v>
      </c>
    </row>
    <row r="14" spans="1:16" s="22" customFormat="1" ht="31.5" customHeight="1" x14ac:dyDescent="0.35">
      <c r="A14" s="82"/>
      <c r="B14" s="74" t="s">
        <v>54</v>
      </c>
      <c r="C14" s="68">
        <v>45919800</v>
      </c>
      <c r="D14" s="75">
        <v>1</v>
      </c>
      <c r="E14" s="79">
        <v>9180000</v>
      </c>
      <c r="F14" s="75">
        <f t="shared" si="1"/>
        <v>0.19991376269060404</v>
      </c>
      <c r="G14" s="79">
        <v>2074950</v>
      </c>
      <c r="H14" s="75">
        <f t="shared" si="2"/>
        <v>4.5186390184626238E-2</v>
      </c>
      <c r="I14" s="79">
        <v>11554950</v>
      </c>
      <c r="J14" s="75">
        <f t="shared" si="3"/>
        <v>0.25163328237492322</v>
      </c>
      <c r="K14" s="80">
        <v>23109900</v>
      </c>
      <c r="L14" s="75">
        <f t="shared" si="4"/>
        <v>0.50326656474984643</v>
      </c>
      <c r="M14" s="78">
        <f t="shared" si="5"/>
        <v>0</v>
      </c>
      <c r="N14" s="75">
        <f t="shared" si="6"/>
        <v>0</v>
      </c>
    </row>
    <row r="15" spans="1:16" s="22" customFormat="1" ht="31.5" customHeight="1" x14ac:dyDescent="0.35">
      <c r="A15" s="82"/>
      <c r="B15" s="74" t="s">
        <v>55</v>
      </c>
      <c r="C15" s="68">
        <v>46019800</v>
      </c>
      <c r="D15" s="75">
        <v>1</v>
      </c>
      <c r="E15" s="79">
        <v>3480000</v>
      </c>
      <c r="F15" s="75">
        <f t="shared" si="1"/>
        <v>7.5619624596369395E-2</v>
      </c>
      <c r="G15" s="79">
        <v>6315000</v>
      </c>
      <c r="H15" s="75">
        <f t="shared" si="2"/>
        <v>0.137223542909791</v>
      </c>
      <c r="I15" s="79">
        <v>9780000</v>
      </c>
      <c r="J15" s="75">
        <f t="shared" si="3"/>
        <v>0.21251722084841743</v>
      </c>
      <c r="K15" s="80">
        <v>26189800</v>
      </c>
      <c r="L15" s="75">
        <f t="shared" si="4"/>
        <v>0.56909851846379167</v>
      </c>
      <c r="M15" s="78">
        <f t="shared" si="5"/>
        <v>255000</v>
      </c>
      <c r="N15" s="75">
        <f t="shared" si="6"/>
        <v>5.5410931816305157E-3</v>
      </c>
    </row>
    <row r="16" spans="1:16" s="22" customFormat="1" ht="31.5" customHeight="1" x14ac:dyDescent="0.35">
      <c r="A16" s="82"/>
      <c r="B16" s="74" t="s">
        <v>58</v>
      </c>
      <c r="C16" s="68">
        <v>2360000</v>
      </c>
      <c r="D16" s="75">
        <v>1</v>
      </c>
      <c r="E16" s="79">
        <v>0</v>
      </c>
      <c r="F16" s="75">
        <f t="shared" si="1"/>
        <v>0</v>
      </c>
      <c r="G16" s="79">
        <v>1180000</v>
      </c>
      <c r="H16" s="75">
        <f t="shared" si="2"/>
        <v>0.5</v>
      </c>
      <c r="I16" s="79">
        <v>1180000</v>
      </c>
      <c r="J16" s="75">
        <f t="shared" si="3"/>
        <v>0.5</v>
      </c>
      <c r="K16" s="80">
        <v>0</v>
      </c>
      <c r="L16" s="75">
        <f t="shared" si="4"/>
        <v>0</v>
      </c>
      <c r="M16" s="78">
        <f t="shared" si="5"/>
        <v>0</v>
      </c>
      <c r="N16" s="75">
        <f t="shared" si="6"/>
        <v>0</v>
      </c>
    </row>
    <row r="17" spans="1:14" s="22" customFormat="1" ht="31.5" customHeight="1" x14ac:dyDescent="0.35">
      <c r="A17" s="82"/>
      <c r="B17" s="74" t="s">
        <v>59</v>
      </c>
      <c r="C17" s="68">
        <v>32449400</v>
      </c>
      <c r="D17" s="75">
        <v>1</v>
      </c>
      <c r="E17" s="79">
        <v>6449400</v>
      </c>
      <c r="F17" s="75">
        <f t="shared" si="1"/>
        <v>0.19875251930698257</v>
      </c>
      <c r="G17" s="79">
        <v>26000000</v>
      </c>
      <c r="H17" s="75">
        <f t="shared" si="2"/>
        <v>0.80124748069301743</v>
      </c>
      <c r="I17" s="79">
        <v>0</v>
      </c>
      <c r="J17" s="75">
        <f t="shared" si="3"/>
        <v>0</v>
      </c>
      <c r="K17" s="80">
        <v>0</v>
      </c>
      <c r="L17" s="75">
        <f t="shared" si="4"/>
        <v>0</v>
      </c>
      <c r="M17" s="78">
        <f t="shared" si="5"/>
        <v>0</v>
      </c>
      <c r="N17" s="75">
        <f t="shared" si="6"/>
        <v>0</v>
      </c>
    </row>
    <row r="18" spans="1:14" s="22" customFormat="1" ht="31.5" customHeight="1" x14ac:dyDescent="0.35">
      <c r="A18" s="83"/>
      <c r="B18" s="74" t="s">
        <v>60</v>
      </c>
      <c r="C18" s="68">
        <v>12480000</v>
      </c>
      <c r="D18" s="75">
        <v>1</v>
      </c>
      <c r="E18" s="79">
        <v>0</v>
      </c>
      <c r="F18" s="75">
        <f t="shared" si="1"/>
        <v>0</v>
      </c>
      <c r="G18" s="79">
        <v>6177000</v>
      </c>
      <c r="H18" s="75">
        <f t="shared" si="2"/>
        <v>0.49495192307692309</v>
      </c>
      <c r="I18" s="79">
        <v>4035000</v>
      </c>
      <c r="J18" s="75">
        <f t="shared" si="3"/>
        <v>0.32331730769230771</v>
      </c>
      <c r="K18" s="80">
        <v>0</v>
      </c>
      <c r="L18" s="75">
        <f t="shared" si="4"/>
        <v>0</v>
      </c>
      <c r="M18" s="78">
        <f t="shared" si="5"/>
        <v>2268000</v>
      </c>
      <c r="N18" s="75">
        <f t="shared" si="6"/>
        <v>0.18173076923076922</v>
      </c>
    </row>
    <row r="19" spans="1:14" s="22" customFormat="1" ht="18.5" x14ac:dyDescent="0.35">
      <c r="A19" s="84" t="s">
        <v>5</v>
      </c>
      <c r="B19" s="84"/>
      <c r="C19" s="61">
        <f>C8+C11</f>
        <v>245106100</v>
      </c>
      <c r="D19" s="62">
        <v>1</v>
      </c>
      <c r="E19" s="61">
        <f t="shared" ref="E19" si="11">E8+E11</f>
        <v>19109400</v>
      </c>
      <c r="F19" s="62">
        <f>E19/C19</f>
        <v>7.7963787926942654E-2</v>
      </c>
      <c r="G19" s="61">
        <f t="shared" ref="G19" si="12">G8+G11</f>
        <v>64856850</v>
      </c>
      <c r="H19" s="62">
        <f>G19/C19</f>
        <v>0.26460724559690679</v>
      </c>
      <c r="I19" s="61">
        <f t="shared" ref="I19" si="13">I8+I11</f>
        <v>57229850</v>
      </c>
      <c r="J19" s="62">
        <f>I19/C19</f>
        <v>0.23349010897729597</v>
      </c>
      <c r="K19" s="61">
        <f t="shared" ref="K19" si="14">K8+K11</f>
        <v>100532000</v>
      </c>
      <c r="L19" s="62">
        <f>K19/C19</f>
        <v>0.41015707075425706</v>
      </c>
      <c r="M19" s="61">
        <f t="shared" ref="M19" si="15">M8+M11</f>
        <v>241728100</v>
      </c>
      <c r="N19" s="62">
        <f>M19/C19</f>
        <v>0.98621821325540249</v>
      </c>
    </row>
    <row r="20" spans="1:14" s="22" customFormat="1" x14ac:dyDescent="0.35">
      <c r="C20" s="44"/>
      <c r="D20" s="45"/>
      <c r="E20" s="44"/>
      <c r="F20" s="45"/>
      <c r="G20" s="46"/>
      <c r="H20" s="45"/>
      <c r="I20" s="44"/>
      <c r="J20" s="45"/>
      <c r="K20" s="44"/>
      <c r="L20" s="45"/>
      <c r="M20" s="44"/>
      <c r="N20" s="45"/>
    </row>
    <row r="21" spans="1:14" s="22" customFormat="1" x14ac:dyDescent="0.35">
      <c r="C21" s="44"/>
      <c r="D21" s="45"/>
      <c r="E21" s="44"/>
      <c r="F21" s="45"/>
      <c r="G21" s="46"/>
      <c r="H21" s="45"/>
      <c r="I21" s="44"/>
      <c r="J21" s="45"/>
      <c r="K21" s="47" t="s">
        <v>138</v>
      </c>
      <c r="L21" s="45"/>
      <c r="M21" s="44"/>
      <c r="N21" s="45"/>
    </row>
    <row r="22" spans="1:14" s="22" customFormat="1" x14ac:dyDescent="0.35">
      <c r="C22" s="44"/>
      <c r="D22" s="45"/>
      <c r="E22" s="44"/>
      <c r="F22" s="45"/>
      <c r="G22" s="46"/>
      <c r="H22" s="45"/>
      <c r="J22" s="45"/>
      <c r="K22" s="48" t="s">
        <v>128</v>
      </c>
      <c r="L22" s="45"/>
      <c r="M22" s="44"/>
      <c r="N22" s="45"/>
    </row>
    <row r="23" spans="1:14" s="49" customFormat="1" x14ac:dyDescent="0.35">
      <c r="C23" s="50"/>
      <c r="D23" s="51"/>
      <c r="E23" s="50"/>
      <c r="F23" s="51"/>
      <c r="G23" s="52"/>
      <c r="H23" s="51"/>
      <c r="J23" s="51"/>
      <c r="K23" s="53"/>
      <c r="L23" s="51"/>
      <c r="M23" s="50"/>
      <c r="N23" s="51"/>
    </row>
    <row r="24" spans="1:14" s="49" customFormat="1" x14ac:dyDescent="0.35">
      <c r="C24" s="50"/>
      <c r="D24" s="51"/>
      <c r="E24" s="50"/>
      <c r="F24" s="51"/>
      <c r="G24" s="52"/>
      <c r="H24" s="51"/>
      <c r="J24" s="51"/>
      <c r="K24" s="53"/>
      <c r="L24" s="51"/>
      <c r="M24" s="50"/>
      <c r="N24" s="51"/>
    </row>
    <row r="25" spans="1:14" s="49" customFormat="1" x14ac:dyDescent="0.35">
      <c r="C25" s="50"/>
      <c r="D25" s="51"/>
      <c r="E25" s="50"/>
      <c r="F25" s="51"/>
      <c r="G25" s="52"/>
      <c r="H25" s="51"/>
      <c r="J25" s="51"/>
      <c r="K25" s="54" t="s">
        <v>129</v>
      </c>
      <c r="L25" s="51"/>
      <c r="M25" s="50"/>
      <c r="N25" s="51"/>
    </row>
    <row r="26" spans="1:14" s="49" customFormat="1" x14ac:dyDescent="0.3">
      <c r="C26" s="50"/>
      <c r="D26" s="51"/>
      <c r="E26" s="50"/>
      <c r="F26" s="51"/>
      <c r="G26" s="52"/>
      <c r="H26" s="51"/>
      <c r="J26" s="51"/>
      <c r="K26" s="55" t="s">
        <v>65</v>
      </c>
      <c r="L26" s="51"/>
      <c r="M26" s="50"/>
      <c r="N26" s="51"/>
    </row>
    <row r="27" spans="1:14" s="49" customFormat="1" x14ac:dyDescent="0.35">
      <c r="C27" s="50"/>
      <c r="D27" s="51"/>
      <c r="E27" s="50"/>
      <c r="F27" s="51"/>
      <c r="G27" s="52"/>
      <c r="H27" s="51"/>
      <c r="I27" s="50"/>
      <c r="J27" s="85" t="s">
        <v>133</v>
      </c>
      <c r="K27" s="85"/>
      <c r="L27" s="85"/>
      <c r="M27" s="50"/>
      <c r="N27" s="51"/>
    </row>
    <row r="28" spans="1:14" s="49" customFormat="1" x14ac:dyDescent="0.35">
      <c r="C28" s="50"/>
      <c r="D28" s="51"/>
      <c r="E28" s="50"/>
      <c r="F28" s="51"/>
      <c r="G28" s="52"/>
      <c r="H28" s="51"/>
      <c r="I28" s="50"/>
      <c r="J28" s="51"/>
      <c r="K28" s="50"/>
      <c r="L28" s="51"/>
      <c r="M28" s="50"/>
      <c r="N28" s="51"/>
    </row>
    <row r="29" spans="1:14" s="49" customFormat="1" x14ac:dyDescent="0.35">
      <c r="C29" s="50"/>
      <c r="D29" s="51"/>
      <c r="E29" s="50"/>
      <c r="F29" s="51"/>
      <c r="G29" s="52"/>
      <c r="H29" s="51"/>
      <c r="I29" s="50"/>
      <c r="J29" s="51"/>
      <c r="K29" s="50"/>
      <c r="L29" s="51"/>
      <c r="M29" s="50"/>
      <c r="N29" s="51"/>
    </row>
    <row r="30" spans="1:14" s="49" customFormat="1" x14ac:dyDescent="0.35">
      <c r="C30" s="50"/>
      <c r="D30" s="51"/>
      <c r="E30" s="50"/>
      <c r="F30" s="51"/>
      <c r="G30" s="52"/>
      <c r="H30" s="51"/>
      <c r="I30" s="50"/>
      <c r="J30" s="51"/>
      <c r="K30" s="50"/>
      <c r="L30" s="51"/>
      <c r="M30" s="50"/>
      <c r="N30" s="51"/>
    </row>
    <row r="31" spans="1:14" s="49" customFormat="1" x14ac:dyDescent="0.35">
      <c r="C31" s="50"/>
      <c r="D31" s="51"/>
      <c r="E31" s="50"/>
      <c r="F31" s="51"/>
      <c r="G31" s="52"/>
      <c r="H31" s="51"/>
      <c r="I31" s="50"/>
      <c r="J31" s="51"/>
      <c r="K31" s="50"/>
      <c r="L31" s="51"/>
      <c r="M31" s="50"/>
      <c r="N31" s="51"/>
    </row>
    <row r="32" spans="1:14" s="49" customFormat="1" x14ac:dyDescent="0.35">
      <c r="C32" s="50"/>
      <c r="D32" s="51"/>
      <c r="E32" s="50"/>
      <c r="F32" s="51"/>
      <c r="G32" s="52"/>
      <c r="H32" s="51"/>
      <c r="I32" s="50"/>
      <c r="J32" s="51"/>
      <c r="K32" s="50"/>
      <c r="L32" s="51"/>
      <c r="M32" s="50"/>
      <c r="N32" s="51"/>
    </row>
    <row r="33" spans="3:14" s="49" customFormat="1" x14ac:dyDescent="0.35">
      <c r="C33" s="50"/>
      <c r="D33" s="51"/>
      <c r="E33" s="50"/>
      <c r="F33" s="51"/>
      <c r="G33" s="52"/>
      <c r="H33" s="51"/>
      <c r="I33" s="50"/>
      <c r="J33" s="51"/>
      <c r="K33" s="50"/>
      <c r="L33" s="51"/>
      <c r="M33" s="50"/>
      <c r="N33" s="51"/>
    </row>
    <row r="34" spans="3:14" s="49" customFormat="1" x14ac:dyDescent="0.35">
      <c r="C34" s="50"/>
      <c r="D34" s="51"/>
      <c r="E34" s="50"/>
      <c r="F34" s="51"/>
      <c r="G34" s="52"/>
      <c r="H34" s="51"/>
      <c r="I34" s="50"/>
      <c r="J34" s="51"/>
      <c r="K34" s="50"/>
      <c r="L34" s="51"/>
      <c r="M34" s="50"/>
      <c r="N34" s="51"/>
    </row>
    <row r="35" spans="3:14" s="49" customFormat="1" x14ac:dyDescent="0.35">
      <c r="C35" s="50"/>
      <c r="D35" s="51"/>
      <c r="E35" s="50"/>
      <c r="F35" s="51"/>
      <c r="G35" s="52"/>
      <c r="H35" s="51"/>
      <c r="I35" s="50"/>
      <c r="J35" s="51"/>
      <c r="K35" s="50"/>
      <c r="L35" s="51"/>
      <c r="M35" s="50"/>
      <c r="N35" s="51"/>
    </row>
    <row r="36" spans="3:14" s="49" customFormat="1" x14ac:dyDescent="0.35">
      <c r="C36" s="50"/>
      <c r="D36" s="51"/>
      <c r="E36" s="50"/>
      <c r="F36" s="51"/>
      <c r="G36" s="52"/>
      <c r="H36" s="51"/>
      <c r="I36" s="50"/>
      <c r="J36" s="51"/>
      <c r="K36" s="50"/>
      <c r="L36" s="51"/>
      <c r="M36" s="50"/>
      <c r="N36" s="51"/>
    </row>
    <row r="37" spans="3:14" s="49" customFormat="1" x14ac:dyDescent="0.35">
      <c r="C37" s="50"/>
      <c r="D37" s="51"/>
      <c r="E37" s="50"/>
      <c r="F37" s="51"/>
      <c r="G37" s="52"/>
      <c r="H37" s="51"/>
      <c r="I37" s="50"/>
      <c r="J37" s="51"/>
      <c r="K37" s="50"/>
      <c r="L37" s="51"/>
      <c r="M37" s="50"/>
      <c r="N37" s="51"/>
    </row>
    <row r="38" spans="3:14" s="49" customFormat="1" x14ac:dyDescent="0.35">
      <c r="C38" s="50"/>
      <c r="D38" s="51"/>
      <c r="E38" s="50"/>
      <c r="F38" s="51"/>
      <c r="G38" s="52"/>
      <c r="H38" s="51"/>
      <c r="I38" s="50"/>
      <c r="J38" s="51"/>
      <c r="K38" s="50"/>
      <c r="L38" s="51"/>
      <c r="M38" s="50"/>
      <c r="N38" s="51"/>
    </row>
    <row r="39" spans="3:14" s="49" customFormat="1" x14ac:dyDescent="0.35">
      <c r="C39" s="50"/>
      <c r="D39" s="51"/>
      <c r="E39" s="50"/>
      <c r="F39" s="51"/>
      <c r="G39" s="52"/>
      <c r="H39" s="51"/>
      <c r="I39" s="50"/>
      <c r="J39" s="51"/>
      <c r="K39" s="50"/>
      <c r="L39" s="51"/>
      <c r="M39" s="50"/>
      <c r="N39" s="51"/>
    </row>
    <row r="40" spans="3:14" s="49" customFormat="1" x14ac:dyDescent="0.35">
      <c r="C40" s="50"/>
      <c r="D40" s="51"/>
      <c r="E40" s="50"/>
      <c r="F40" s="51"/>
      <c r="G40" s="52"/>
      <c r="H40" s="51"/>
      <c r="I40" s="50"/>
      <c r="J40" s="51"/>
      <c r="K40" s="50"/>
      <c r="L40" s="51"/>
      <c r="M40" s="50"/>
      <c r="N40" s="51"/>
    </row>
    <row r="41" spans="3:14" s="49" customFormat="1" x14ac:dyDescent="0.35">
      <c r="C41" s="50"/>
      <c r="D41" s="51"/>
      <c r="E41" s="50"/>
      <c r="F41" s="51"/>
      <c r="G41" s="52"/>
      <c r="H41" s="51"/>
      <c r="I41" s="50"/>
      <c r="J41" s="51"/>
      <c r="K41" s="50"/>
      <c r="L41" s="51"/>
      <c r="M41" s="50"/>
      <c r="N41" s="51"/>
    </row>
    <row r="42" spans="3:14" s="49" customFormat="1" x14ac:dyDescent="0.35">
      <c r="C42" s="50"/>
      <c r="D42" s="51"/>
      <c r="E42" s="50"/>
      <c r="F42" s="51"/>
      <c r="G42" s="52"/>
      <c r="H42" s="51"/>
      <c r="I42" s="50"/>
      <c r="J42" s="51"/>
      <c r="K42" s="50"/>
      <c r="L42" s="51"/>
      <c r="M42" s="50"/>
      <c r="N42" s="51"/>
    </row>
    <row r="43" spans="3:14" s="49" customFormat="1" x14ac:dyDescent="0.35">
      <c r="C43" s="50"/>
      <c r="D43" s="51"/>
      <c r="E43" s="50"/>
      <c r="F43" s="51"/>
      <c r="G43" s="52"/>
      <c r="H43" s="51"/>
      <c r="I43" s="50"/>
      <c r="J43" s="51"/>
      <c r="K43" s="50"/>
      <c r="L43" s="51"/>
      <c r="M43" s="50"/>
      <c r="N43" s="51"/>
    </row>
    <row r="44" spans="3:14" s="49" customFormat="1" x14ac:dyDescent="0.35">
      <c r="C44" s="50"/>
      <c r="D44" s="51"/>
      <c r="E44" s="50"/>
      <c r="F44" s="51"/>
      <c r="G44" s="52"/>
      <c r="H44" s="51"/>
      <c r="I44" s="50"/>
      <c r="J44" s="51"/>
      <c r="K44" s="50"/>
      <c r="L44" s="51"/>
      <c r="M44" s="50"/>
      <c r="N44" s="51"/>
    </row>
    <row r="45" spans="3:14" s="49" customFormat="1" x14ac:dyDescent="0.35">
      <c r="C45" s="50"/>
      <c r="D45" s="51"/>
      <c r="E45" s="50"/>
      <c r="F45" s="51"/>
      <c r="G45" s="52"/>
      <c r="H45" s="51"/>
      <c r="I45" s="50"/>
      <c r="J45" s="51"/>
      <c r="K45" s="50"/>
      <c r="L45" s="51"/>
      <c r="M45" s="50"/>
      <c r="N45" s="51"/>
    </row>
    <row r="46" spans="3:14" s="49" customFormat="1" x14ac:dyDescent="0.35">
      <c r="C46" s="50"/>
      <c r="D46" s="51"/>
      <c r="E46" s="50"/>
      <c r="F46" s="51"/>
      <c r="G46" s="52"/>
      <c r="H46" s="51"/>
      <c r="I46" s="50"/>
      <c r="J46" s="51"/>
      <c r="K46" s="50"/>
      <c r="L46" s="51"/>
      <c r="M46" s="50"/>
      <c r="N46" s="51"/>
    </row>
    <row r="47" spans="3:14" s="49" customFormat="1" x14ac:dyDescent="0.35">
      <c r="C47" s="50"/>
      <c r="D47" s="51"/>
      <c r="E47" s="50"/>
      <c r="F47" s="51"/>
      <c r="G47" s="52"/>
      <c r="H47" s="51"/>
      <c r="I47" s="50"/>
      <c r="J47" s="51"/>
      <c r="K47" s="50"/>
      <c r="L47" s="51"/>
      <c r="M47" s="50"/>
      <c r="N47" s="51"/>
    </row>
    <row r="48" spans="3:14" s="49" customFormat="1" x14ac:dyDescent="0.35">
      <c r="C48" s="50"/>
      <c r="D48" s="51"/>
      <c r="E48" s="50"/>
      <c r="F48" s="51"/>
      <c r="G48" s="52"/>
      <c r="H48" s="51"/>
      <c r="I48" s="50"/>
      <c r="J48" s="51"/>
      <c r="K48" s="50"/>
      <c r="L48" s="51"/>
      <c r="M48" s="50"/>
      <c r="N48" s="51"/>
    </row>
  </sheetData>
  <mergeCells count="17">
    <mergeCell ref="K6:L6"/>
    <mergeCell ref="A8:A10"/>
    <mergeCell ref="A11:A18"/>
    <mergeCell ref="A19:B19"/>
    <mergeCell ref="J27:L27"/>
    <mergeCell ref="A1:N1"/>
    <mergeCell ref="A2:N2"/>
    <mergeCell ref="A3:N3"/>
    <mergeCell ref="A5:A7"/>
    <mergeCell ref="B5:B7"/>
    <mergeCell ref="C5:C7"/>
    <mergeCell ref="D5:D7"/>
    <mergeCell ref="E5:L5"/>
    <mergeCell ref="M5:N6"/>
    <mergeCell ref="E6:F6"/>
    <mergeCell ref="G6:H6"/>
    <mergeCell ref="I6:J6"/>
  </mergeCells>
  <printOptions horizontalCentered="1"/>
  <pageMargins left="0.57480315000000004" right="0.393700787" top="0.74803149606299202" bottom="0.511811023622047" header="0" footer="0"/>
  <pageSetup paperSize="128" scale="67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99"/>
  <sheetViews>
    <sheetView view="pageBreakPreview" zoomScaleNormal="100" zoomScaleSheetLayoutView="100" workbookViewId="0">
      <selection activeCell="A4" sqref="A4"/>
    </sheetView>
  </sheetViews>
  <sheetFormatPr defaultColWidth="9.1796875" defaultRowHeight="14.5" x14ac:dyDescent="0.35"/>
  <cols>
    <col min="1" max="1" width="15.81640625" style="3" customWidth="1"/>
    <col min="2" max="2" width="38.54296875" style="3" customWidth="1"/>
    <col min="3" max="3" width="17.26953125" style="56" customWidth="1"/>
    <col min="4" max="4" width="6.54296875" style="57" customWidth="1"/>
    <col min="5" max="5" width="13.1796875" style="56" customWidth="1"/>
    <col min="6" max="6" width="6.54296875" style="57" customWidth="1"/>
    <col min="7" max="7" width="13.7265625" style="58" bestFit="1" customWidth="1"/>
    <col min="8" max="8" width="6.54296875" style="57" customWidth="1"/>
    <col min="9" max="9" width="13.7265625" style="56" bestFit="1" customWidth="1"/>
    <col min="10" max="10" width="6.54296875" style="57" customWidth="1"/>
    <col min="11" max="11" width="12.1796875" style="56" customWidth="1"/>
    <col min="12" max="12" width="6.54296875" style="57" customWidth="1"/>
    <col min="13" max="13" width="12.1796875" style="56" customWidth="1"/>
    <col min="14" max="14" width="6.54296875" style="57" customWidth="1"/>
    <col min="15" max="16384" width="9.1796875" style="3"/>
  </cols>
  <sheetData>
    <row r="1" spans="1:14" ht="18.5" x14ac:dyDescent="0.45">
      <c r="A1" s="86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8.5" x14ac:dyDescent="0.45">
      <c r="A2" s="86" t="s">
        <v>125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5" x14ac:dyDescent="0.45">
      <c r="A3" s="86" t="s">
        <v>134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6" spans="1:14" x14ac:dyDescent="0.35">
      <c r="A6" s="87" t="s">
        <v>0</v>
      </c>
      <c r="B6" s="87" t="s">
        <v>1</v>
      </c>
      <c r="C6" s="88" t="s">
        <v>2</v>
      </c>
      <c r="D6" s="89" t="s">
        <v>12</v>
      </c>
      <c r="E6" s="87" t="s">
        <v>3</v>
      </c>
      <c r="F6" s="87"/>
      <c r="G6" s="87"/>
      <c r="H6" s="87"/>
      <c r="I6" s="87"/>
      <c r="J6" s="87"/>
      <c r="K6" s="87"/>
      <c r="L6" s="87"/>
      <c r="M6" s="87" t="s">
        <v>9</v>
      </c>
      <c r="N6" s="87"/>
    </row>
    <row r="7" spans="1:14" x14ac:dyDescent="0.35">
      <c r="A7" s="87"/>
      <c r="B7" s="87"/>
      <c r="C7" s="88"/>
      <c r="D7" s="89"/>
      <c r="E7" s="87" t="s">
        <v>4</v>
      </c>
      <c r="F7" s="87"/>
      <c r="G7" s="87" t="s">
        <v>6</v>
      </c>
      <c r="H7" s="87"/>
      <c r="I7" s="87" t="s">
        <v>7</v>
      </c>
      <c r="J7" s="87"/>
      <c r="K7" s="87" t="s">
        <v>8</v>
      </c>
      <c r="L7" s="87"/>
      <c r="M7" s="87"/>
      <c r="N7" s="87"/>
    </row>
    <row r="8" spans="1:14" x14ac:dyDescent="0.35">
      <c r="A8" s="87"/>
      <c r="B8" s="87"/>
      <c r="C8" s="88"/>
      <c r="D8" s="89"/>
      <c r="E8" s="4" t="s">
        <v>5</v>
      </c>
      <c r="F8" s="5" t="s">
        <v>12</v>
      </c>
      <c r="G8" s="6" t="s">
        <v>5</v>
      </c>
      <c r="H8" s="5" t="s">
        <v>12</v>
      </c>
      <c r="I8" s="4" t="s">
        <v>5</v>
      </c>
      <c r="J8" s="5" t="s">
        <v>12</v>
      </c>
      <c r="K8" s="4" t="s">
        <v>5</v>
      </c>
      <c r="L8" s="5" t="s">
        <v>12</v>
      </c>
      <c r="M8" s="4" t="s">
        <v>5</v>
      </c>
      <c r="N8" s="5" t="s">
        <v>12</v>
      </c>
    </row>
    <row r="9" spans="1:14" s="14" customFormat="1" ht="26.25" customHeight="1" x14ac:dyDescent="0.35">
      <c r="A9" s="7" t="s">
        <v>67</v>
      </c>
      <c r="B9" s="8" t="s">
        <v>10</v>
      </c>
      <c r="C9" s="9">
        <f>SUM(C10:C20)</f>
        <v>167533600</v>
      </c>
      <c r="D9" s="5"/>
      <c r="E9" s="10"/>
      <c r="F9" s="5"/>
      <c r="G9" s="11"/>
      <c r="H9" s="5"/>
      <c r="I9" s="12"/>
      <c r="J9" s="13"/>
      <c r="K9" s="10"/>
      <c r="L9" s="5"/>
      <c r="M9" s="10"/>
      <c r="N9" s="5"/>
    </row>
    <row r="10" spans="1:14" s="22" customFormat="1" ht="29" x14ac:dyDescent="0.3">
      <c r="A10" s="15" t="s">
        <v>68</v>
      </c>
      <c r="B10" s="16" t="s">
        <v>11</v>
      </c>
      <c r="C10" s="17">
        <v>12000000</v>
      </c>
      <c r="D10" s="18">
        <v>1</v>
      </c>
      <c r="E10" s="1">
        <v>0</v>
      </c>
      <c r="F10" s="19">
        <f>E10/C10*100%</f>
        <v>0</v>
      </c>
      <c r="G10" s="20">
        <v>1970594</v>
      </c>
      <c r="H10" s="19">
        <f>G10/C10*100%</f>
        <v>0.16421616666666666</v>
      </c>
      <c r="I10" s="2">
        <v>1088676</v>
      </c>
      <c r="J10" s="19">
        <f>I10/C10*100%</f>
        <v>9.0722999999999998E-2</v>
      </c>
      <c r="K10" s="21">
        <v>1333708</v>
      </c>
      <c r="L10" s="18">
        <f>K10/C10*100%</f>
        <v>0.11114233333333333</v>
      </c>
      <c r="M10" s="21">
        <f>C10-(E10+G10+I10+K10)</f>
        <v>7607022</v>
      </c>
      <c r="N10" s="18">
        <f>M10/C10</f>
        <v>0.63391850000000005</v>
      </c>
    </row>
    <row r="11" spans="1:14" s="22" customFormat="1" ht="15" customHeight="1" x14ac:dyDescent="0.3">
      <c r="A11" s="15" t="s">
        <v>69</v>
      </c>
      <c r="B11" s="16" t="s">
        <v>13</v>
      </c>
      <c r="C11" s="17">
        <v>4050000</v>
      </c>
      <c r="D11" s="18">
        <v>1</v>
      </c>
      <c r="E11" s="1">
        <v>2025000</v>
      </c>
      <c r="F11" s="19">
        <f t="shared" ref="F11:F66" si="0">E11/C11*100%</f>
        <v>0.5</v>
      </c>
      <c r="G11" s="20">
        <v>2025000</v>
      </c>
      <c r="H11" s="19">
        <f t="shared" ref="H11:H66" si="1">G11/C11*100%</f>
        <v>0.5</v>
      </c>
      <c r="I11" s="2"/>
      <c r="J11" s="19">
        <f t="shared" ref="J11:J66" si="2">I11/C11*100%</f>
        <v>0</v>
      </c>
      <c r="K11" s="21"/>
      <c r="L11" s="18">
        <f t="shared" ref="L11:L66" si="3">K11/C11*100%</f>
        <v>0</v>
      </c>
      <c r="M11" s="21">
        <f t="shared" ref="M11:M25" si="4">C11-(E11+G11+I11+K11)</f>
        <v>0</v>
      </c>
      <c r="N11" s="18">
        <f t="shared" ref="N11:N66" si="5">M11/C11</f>
        <v>0</v>
      </c>
    </row>
    <row r="12" spans="1:14" s="22" customFormat="1" ht="15" customHeight="1" x14ac:dyDescent="0.3">
      <c r="A12" s="15" t="s">
        <v>70</v>
      </c>
      <c r="B12" s="16" t="s">
        <v>14</v>
      </c>
      <c r="C12" s="17">
        <v>44802600</v>
      </c>
      <c r="D12" s="18">
        <v>1</v>
      </c>
      <c r="E12" s="1">
        <v>7200000</v>
      </c>
      <c r="F12" s="19">
        <f t="shared" si="0"/>
        <v>0.16070495908719584</v>
      </c>
      <c r="G12" s="20">
        <v>16002600</v>
      </c>
      <c r="H12" s="19">
        <f t="shared" si="1"/>
        <v>0.35718016365121669</v>
      </c>
      <c r="I12" s="2">
        <v>7200000</v>
      </c>
      <c r="J12" s="19">
        <f t="shared" si="2"/>
        <v>0.16070495908719584</v>
      </c>
      <c r="K12" s="21">
        <v>14400000</v>
      </c>
      <c r="L12" s="18">
        <f t="shared" si="3"/>
        <v>0.32140991817439168</v>
      </c>
      <c r="M12" s="21">
        <f t="shared" si="4"/>
        <v>0</v>
      </c>
      <c r="N12" s="18">
        <f t="shared" si="5"/>
        <v>0</v>
      </c>
    </row>
    <row r="13" spans="1:14" s="22" customFormat="1" x14ac:dyDescent="0.3">
      <c r="A13" s="15" t="s">
        <v>71</v>
      </c>
      <c r="B13" s="16" t="s">
        <v>15</v>
      </c>
      <c r="C13" s="17">
        <v>15624000</v>
      </c>
      <c r="D13" s="18">
        <v>1</v>
      </c>
      <c r="E13" s="1">
        <v>3906000</v>
      </c>
      <c r="F13" s="19">
        <f t="shared" si="0"/>
        <v>0.25</v>
      </c>
      <c r="G13" s="20">
        <v>3906000</v>
      </c>
      <c r="H13" s="19">
        <f t="shared" si="1"/>
        <v>0.25</v>
      </c>
      <c r="I13" s="2">
        <v>3906000</v>
      </c>
      <c r="J13" s="19">
        <f t="shared" si="2"/>
        <v>0.25</v>
      </c>
      <c r="K13" s="21">
        <v>3906000</v>
      </c>
      <c r="L13" s="18">
        <f t="shared" si="3"/>
        <v>0.25</v>
      </c>
      <c r="M13" s="21">
        <f t="shared" si="4"/>
        <v>0</v>
      </c>
      <c r="N13" s="18">
        <f t="shared" si="5"/>
        <v>0</v>
      </c>
    </row>
    <row r="14" spans="1:14" s="22" customFormat="1" ht="29" x14ac:dyDescent="0.3">
      <c r="A14" s="15" t="s">
        <v>72</v>
      </c>
      <c r="B14" s="16" t="s">
        <v>16</v>
      </c>
      <c r="C14" s="17">
        <v>9837000</v>
      </c>
      <c r="D14" s="18">
        <v>1</v>
      </c>
      <c r="E14" s="1">
        <v>0</v>
      </c>
      <c r="F14" s="19">
        <f t="shared" si="0"/>
        <v>0</v>
      </c>
      <c r="G14" s="20">
        <v>9837000</v>
      </c>
      <c r="H14" s="19">
        <f t="shared" si="1"/>
        <v>1</v>
      </c>
      <c r="I14" s="2"/>
      <c r="J14" s="19">
        <f t="shared" si="2"/>
        <v>0</v>
      </c>
      <c r="K14" s="21"/>
      <c r="L14" s="18">
        <f t="shared" si="3"/>
        <v>0</v>
      </c>
      <c r="M14" s="21">
        <f t="shared" si="4"/>
        <v>0</v>
      </c>
      <c r="N14" s="18">
        <f t="shared" si="5"/>
        <v>0</v>
      </c>
    </row>
    <row r="15" spans="1:14" s="22" customFormat="1" ht="29" x14ac:dyDescent="0.3">
      <c r="A15" s="15" t="s">
        <v>73</v>
      </c>
      <c r="B15" s="16" t="s">
        <v>17</v>
      </c>
      <c r="C15" s="17">
        <v>3000000</v>
      </c>
      <c r="D15" s="18">
        <v>1</v>
      </c>
      <c r="E15" s="1">
        <v>0</v>
      </c>
      <c r="F15" s="19">
        <f t="shared" si="0"/>
        <v>0</v>
      </c>
      <c r="G15" s="20">
        <v>1500000</v>
      </c>
      <c r="H15" s="19">
        <f t="shared" si="1"/>
        <v>0.5</v>
      </c>
      <c r="I15" s="2">
        <v>1500000</v>
      </c>
      <c r="J15" s="19">
        <f t="shared" si="2"/>
        <v>0.5</v>
      </c>
      <c r="K15" s="21"/>
      <c r="L15" s="18">
        <f t="shared" si="3"/>
        <v>0</v>
      </c>
      <c r="M15" s="21">
        <f t="shared" si="4"/>
        <v>0</v>
      </c>
      <c r="N15" s="18">
        <f t="shared" si="5"/>
        <v>0</v>
      </c>
    </row>
    <row r="16" spans="1:14" s="22" customFormat="1" ht="29" x14ac:dyDescent="0.3">
      <c r="A16" s="15" t="s">
        <v>130</v>
      </c>
      <c r="B16" s="23" t="s">
        <v>126</v>
      </c>
      <c r="C16" s="17">
        <v>1800000</v>
      </c>
      <c r="D16" s="18"/>
      <c r="E16" s="1">
        <v>0</v>
      </c>
      <c r="F16" s="19">
        <f t="shared" ref="F16" si="6">E16/C16*100%</f>
        <v>0</v>
      </c>
      <c r="G16" s="20">
        <v>450000</v>
      </c>
      <c r="H16" s="19">
        <f t="shared" si="1"/>
        <v>0.25</v>
      </c>
      <c r="I16" s="2">
        <v>450000</v>
      </c>
      <c r="J16" s="19">
        <f t="shared" si="2"/>
        <v>0.25</v>
      </c>
      <c r="K16" s="21">
        <v>900000</v>
      </c>
      <c r="L16" s="18"/>
      <c r="M16" s="21">
        <f t="shared" ref="M16" si="7">C16-(E16+G16+I16+K16)</f>
        <v>0</v>
      </c>
      <c r="N16" s="18">
        <f t="shared" ref="N16" si="8">M16/C16</f>
        <v>0</v>
      </c>
    </row>
    <row r="17" spans="1:14" s="22" customFormat="1" x14ac:dyDescent="0.3">
      <c r="A17" s="15" t="s">
        <v>74</v>
      </c>
      <c r="B17" s="16" t="s">
        <v>18</v>
      </c>
      <c r="C17" s="17">
        <v>12000000</v>
      </c>
      <c r="D17" s="18">
        <v>1</v>
      </c>
      <c r="E17" s="1">
        <v>3000000</v>
      </c>
      <c r="F17" s="19">
        <f t="shared" si="0"/>
        <v>0.25</v>
      </c>
      <c r="G17" s="20">
        <v>3000000</v>
      </c>
      <c r="H17" s="19">
        <f t="shared" si="1"/>
        <v>0.25</v>
      </c>
      <c r="I17" s="2">
        <v>3000000</v>
      </c>
      <c r="J17" s="19">
        <f t="shared" si="2"/>
        <v>0.25</v>
      </c>
      <c r="K17" s="21">
        <v>3000000</v>
      </c>
      <c r="L17" s="18">
        <f t="shared" si="3"/>
        <v>0.25</v>
      </c>
      <c r="M17" s="21">
        <f t="shared" si="4"/>
        <v>0</v>
      </c>
      <c r="N17" s="18">
        <f t="shared" si="5"/>
        <v>0</v>
      </c>
    </row>
    <row r="18" spans="1:14" s="22" customFormat="1" ht="29" x14ac:dyDescent="0.3">
      <c r="A18" s="15" t="s">
        <v>75</v>
      </c>
      <c r="B18" s="16" t="s">
        <v>19</v>
      </c>
      <c r="C18" s="17">
        <v>15900000</v>
      </c>
      <c r="D18" s="18">
        <v>1</v>
      </c>
      <c r="E18" s="1">
        <v>0</v>
      </c>
      <c r="F18" s="19">
        <f t="shared" si="0"/>
        <v>0</v>
      </c>
      <c r="G18" s="20">
        <v>7950000</v>
      </c>
      <c r="H18" s="19">
        <f t="shared" si="1"/>
        <v>0.5</v>
      </c>
      <c r="I18" s="2"/>
      <c r="J18" s="19">
        <f t="shared" si="2"/>
        <v>0</v>
      </c>
      <c r="K18" s="21"/>
      <c r="L18" s="18">
        <f t="shared" si="3"/>
        <v>0</v>
      </c>
      <c r="M18" s="21">
        <f t="shared" si="4"/>
        <v>7950000</v>
      </c>
      <c r="N18" s="18">
        <f t="shared" si="5"/>
        <v>0.5</v>
      </c>
    </row>
    <row r="19" spans="1:14" s="22" customFormat="1" ht="29" x14ac:dyDescent="0.3">
      <c r="A19" s="15" t="s">
        <v>76</v>
      </c>
      <c r="B19" s="16" t="s">
        <v>20</v>
      </c>
      <c r="C19" s="17">
        <v>43520000</v>
      </c>
      <c r="D19" s="18">
        <v>1</v>
      </c>
      <c r="E19" s="1">
        <v>0</v>
      </c>
      <c r="F19" s="19">
        <f t="shared" si="0"/>
        <v>0</v>
      </c>
      <c r="G19" s="20">
        <v>11210000</v>
      </c>
      <c r="H19" s="19">
        <f t="shared" si="1"/>
        <v>0.25758272058823528</v>
      </c>
      <c r="I19" s="2">
        <v>10030000</v>
      </c>
      <c r="J19" s="19">
        <f t="shared" si="2"/>
        <v>0.23046875</v>
      </c>
      <c r="K19" s="21">
        <v>21830000</v>
      </c>
      <c r="L19" s="18">
        <f t="shared" si="3"/>
        <v>0.50160845588235292</v>
      </c>
      <c r="M19" s="21">
        <f t="shared" si="4"/>
        <v>450000</v>
      </c>
      <c r="N19" s="18">
        <f t="shared" si="5"/>
        <v>1.0340073529411764E-2</v>
      </c>
    </row>
    <row r="20" spans="1:14" s="22" customFormat="1" ht="29" x14ac:dyDescent="0.3">
      <c r="A20" s="15" t="s">
        <v>77</v>
      </c>
      <c r="B20" s="16" t="s">
        <v>21</v>
      </c>
      <c r="C20" s="17">
        <v>5000000</v>
      </c>
      <c r="D20" s="18">
        <v>1</v>
      </c>
      <c r="E20" s="1">
        <v>0</v>
      </c>
      <c r="F20" s="19">
        <f t="shared" si="0"/>
        <v>0</v>
      </c>
      <c r="G20" s="20">
        <v>0</v>
      </c>
      <c r="H20" s="19">
        <f t="shared" si="1"/>
        <v>0</v>
      </c>
      <c r="I20" s="2">
        <v>1430000</v>
      </c>
      <c r="J20" s="19">
        <f t="shared" si="2"/>
        <v>0.28599999999999998</v>
      </c>
      <c r="K20" s="21">
        <v>3570000</v>
      </c>
      <c r="L20" s="18">
        <f t="shared" si="3"/>
        <v>0.71399999999999997</v>
      </c>
      <c r="M20" s="21">
        <f t="shared" si="4"/>
        <v>0</v>
      </c>
      <c r="N20" s="18">
        <f t="shared" si="5"/>
        <v>0</v>
      </c>
    </row>
    <row r="21" spans="1:14" s="32" customFormat="1" ht="30.75" customHeight="1" x14ac:dyDescent="0.35">
      <c r="A21" s="24" t="s">
        <v>78</v>
      </c>
      <c r="B21" s="8" t="s">
        <v>22</v>
      </c>
      <c r="C21" s="25">
        <f>SUM(C22:C25)</f>
        <v>183817000</v>
      </c>
      <c r="D21" s="26"/>
      <c r="E21" s="27"/>
      <c r="F21" s="28"/>
      <c r="G21" s="29"/>
      <c r="H21" s="28"/>
      <c r="I21" s="27"/>
      <c r="J21" s="28"/>
      <c r="K21" s="25"/>
      <c r="L21" s="30"/>
      <c r="M21" s="31"/>
      <c r="N21" s="30"/>
    </row>
    <row r="22" spans="1:14" s="22" customFormat="1" ht="19.5" customHeight="1" x14ac:dyDescent="0.3">
      <c r="A22" s="33" t="s">
        <v>79</v>
      </c>
      <c r="B22" s="16" t="s">
        <v>23</v>
      </c>
      <c r="C22" s="17">
        <v>43577000</v>
      </c>
      <c r="D22" s="18">
        <v>1</v>
      </c>
      <c r="E22" s="34">
        <v>0</v>
      </c>
      <c r="F22" s="19">
        <f t="shared" si="0"/>
        <v>0</v>
      </c>
      <c r="G22" s="20">
        <v>0</v>
      </c>
      <c r="H22" s="19">
        <f t="shared" si="1"/>
        <v>0</v>
      </c>
      <c r="I22" s="2">
        <v>43575000</v>
      </c>
      <c r="J22" s="19">
        <f t="shared" si="2"/>
        <v>0.99995410422929532</v>
      </c>
      <c r="K22" s="21"/>
      <c r="L22" s="18">
        <f t="shared" si="3"/>
        <v>0</v>
      </c>
      <c r="M22" s="21">
        <f t="shared" si="4"/>
        <v>2000</v>
      </c>
      <c r="N22" s="18">
        <f t="shared" si="5"/>
        <v>4.5895770704729562E-5</v>
      </c>
    </row>
    <row r="23" spans="1:14" s="22" customFormat="1" ht="21.75" customHeight="1" x14ac:dyDescent="0.3">
      <c r="A23" s="33" t="s">
        <v>80</v>
      </c>
      <c r="B23" s="16" t="s">
        <v>24</v>
      </c>
      <c r="C23" s="17">
        <v>129320000</v>
      </c>
      <c r="D23" s="18">
        <v>1</v>
      </c>
      <c r="E23" s="34">
        <v>0</v>
      </c>
      <c r="F23" s="19">
        <f t="shared" si="0"/>
        <v>0</v>
      </c>
      <c r="G23" s="20">
        <v>63930000</v>
      </c>
      <c r="H23" s="19">
        <f t="shared" si="1"/>
        <v>0.49435508815341789</v>
      </c>
      <c r="I23" s="2">
        <v>18820000</v>
      </c>
      <c r="J23" s="19">
        <f t="shared" si="2"/>
        <v>0.14553046705845962</v>
      </c>
      <c r="K23" s="21">
        <v>35500000</v>
      </c>
      <c r="L23" s="18">
        <f t="shared" si="3"/>
        <v>0.274512836374884</v>
      </c>
      <c r="M23" s="21">
        <f t="shared" si="4"/>
        <v>11070000</v>
      </c>
      <c r="N23" s="18">
        <f t="shared" si="5"/>
        <v>8.5601608413238481E-2</v>
      </c>
    </row>
    <row r="24" spans="1:14" s="22" customFormat="1" ht="29" x14ac:dyDescent="0.3">
      <c r="A24" s="33" t="s">
        <v>81</v>
      </c>
      <c r="B24" s="16" t="s">
        <v>25</v>
      </c>
      <c r="C24" s="17">
        <v>8520000</v>
      </c>
      <c r="D24" s="18">
        <v>1</v>
      </c>
      <c r="E24" s="34">
        <v>0</v>
      </c>
      <c r="F24" s="19">
        <f t="shared" si="0"/>
        <v>0</v>
      </c>
      <c r="G24" s="20">
        <v>3060000</v>
      </c>
      <c r="H24" s="19">
        <f t="shared" si="1"/>
        <v>0.35915492957746481</v>
      </c>
      <c r="I24" s="2"/>
      <c r="J24" s="19">
        <f t="shared" si="2"/>
        <v>0</v>
      </c>
      <c r="K24" s="21">
        <v>5460000</v>
      </c>
      <c r="L24" s="18">
        <f t="shared" si="3"/>
        <v>0.64084507042253525</v>
      </c>
      <c r="M24" s="21">
        <f t="shared" si="4"/>
        <v>0</v>
      </c>
      <c r="N24" s="18">
        <f t="shared" si="5"/>
        <v>0</v>
      </c>
    </row>
    <row r="25" spans="1:14" s="22" customFormat="1" ht="18.75" customHeight="1" x14ac:dyDescent="0.3">
      <c r="A25" s="33" t="s">
        <v>82</v>
      </c>
      <c r="B25" s="16" t="s">
        <v>26</v>
      </c>
      <c r="C25" s="17">
        <v>2400000</v>
      </c>
      <c r="D25" s="18">
        <v>1</v>
      </c>
      <c r="E25" s="34">
        <v>0</v>
      </c>
      <c r="F25" s="19">
        <f t="shared" si="0"/>
        <v>0</v>
      </c>
      <c r="G25" s="20">
        <v>1200000</v>
      </c>
      <c r="H25" s="19">
        <f t="shared" si="1"/>
        <v>0.5</v>
      </c>
      <c r="I25" s="2"/>
      <c r="J25" s="19">
        <f t="shared" si="2"/>
        <v>0</v>
      </c>
      <c r="K25" s="21">
        <v>1200000</v>
      </c>
      <c r="L25" s="18">
        <f t="shared" si="3"/>
        <v>0.5</v>
      </c>
      <c r="M25" s="21">
        <f t="shared" si="4"/>
        <v>0</v>
      </c>
      <c r="N25" s="18">
        <f t="shared" si="5"/>
        <v>0</v>
      </c>
    </row>
    <row r="26" spans="1:14" s="22" customFormat="1" x14ac:dyDescent="0.35">
      <c r="A26" s="24" t="s">
        <v>121</v>
      </c>
      <c r="B26" s="35" t="s">
        <v>123</v>
      </c>
      <c r="C26" s="31">
        <f>SUM(C27)</f>
        <v>11000000</v>
      </c>
      <c r="D26" s="30"/>
      <c r="E26" s="36"/>
      <c r="F26" s="28"/>
      <c r="G26" s="37"/>
      <c r="H26" s="28"/>
      <c r="I26" s="36"/>
      <c r="J26" s="28"/>
      <c r="K26" s="31"/>
      <c r="L26" s="30"/>
      <c r="M26" s="31"/>
      <c r="N26" s="30"/>
    </row>
    <row r="27" spans="1:14" s="22" customFormat="1" ht="29" x14ac:dyDescent="0.3">
      <c r="A27" s="38" t="s">
        <v>122</v>
      </c>
      <c r="B27" s="16" t="s">
        <v>124</v>
      </c>
      <c r="C27" s="17">
        <v>11000000</v>
      </c>
      <c r="D27" s="18">
        <v>1</v>
      </c>
      <c r="E27" s="34">
        <v>0</v>
      </c>
      <c r="F27" s="19">
        <f t="shared" si="0"/>
        <v>0</v>
      </c>
      <c r="G27" s="39">
        <v>9350000</v>
      </c>
      <c r="H27" s="19">
        <f t="shared" si="1"/>
        <v>0.85</v>
      </c>
      <c r="I27" s="40"/>
      <c r="J27" s="19">
        <f t="shared" si="2"/>
        <v>0</v>
      </c>
      <c r="K27" s="21"/>
      <c r="L27" s="18">
        <f t="shared" si="3"/>
        <v>0</v>
      </c>
      <c r="M27" s="21">
        <f t="shared" ref="M27:M40" si="9">C27-MAX(E27,G27,I27,K27)</f>
        <v>1650000</v>
      </c>
      <c r="N27" s="18">
        <f t="shared" si="5"/>
        <v>0.15</v>
      </c>
    </row>
    <row r="28" spans="1:14" s="32" customFormat="1" ht="29" x14ac:dyDescent="0.35">
      <c r="A28" s="24" t="s">
        <v>83</v>
      </c>
      <c r="B28" s="35" t="s">
        <v>27</v>
      </c>
      <c r="C28" s="25">
        <f>SUM(C29:C30)</f>
        <v>12000000</v>
      </c>
      <c r="D28" s="26"/>
      <c r="E28" s="27"/>
      <c r="F28" s="28"/>
      <c r="G28" s="29"/>
      <c r="H28" s="28"/>
      <c r="I28" s="27"/>
      <c r="J28" s="28"/>
      <c r="K28" s="25"/>
      <c r="L28" s="30"/>
      <c r="M28" s="31"/>
      <c r="N28" s="30"/>
    </row>
    <row r="29" spans="1:14" s="22" customFormat="1" ht="20.25" customHeight="1" x14ac:dyDescent="0.3">
      <c r="A29" s="33" t="s">
        <v>84</v>
      </c>
      <c r="B29" s="16" t="s">
        <v>28</v>
      </c>
      <c r="C29" s="17">
        <v>6000000</v>
      </c>
      <c r="D29" s="18">
        <v>1</v>
      </c>
      <c r="E29" s="34">
        <v>0</v>
      </c>
      <c r="F29" s="19">
        <f t="shared" si="0"/>
        <v>0</v>
      </c>
      <c r="G29" s="39">
        <v>2088000</v>
      </c>
      <c r="H29" s="19">
        <f t="shared" si="1"/>
        <v>0.34799999999999998</v>
      </c>
      <c r="I29" s="40">
        <v>3570000</v>
      </c>
      <c r="J29" s="19">
        <f t="shared" si="2"/>
        <v>0.59499999999999997</v>
      </c>
      <c r="K29" s="21"/>
      <c r="L29" s="18">
        <f t="shared" si="3"/>
        <v>0</v>
      </c>
      <c r="M29" s="21">
        <f t="shared" ref="M29:M36" si="10">C29-(E29+G29+I29+K29)</f>
        <v>342000</v>
      </c>
      <c r="N29" s="18">
        <f t="shared" si="5"/>
        <v>5.7000000000000002E-2</v>
      </c>
    </row>
    <row r="30" spans="1:14" s="22" customFormat="1" ht="23.25" customHeight="1" x14ac:dyDescent="0.3">
      <c r="A30" s="33" t="s">
        <v>85</v>
      </c>
      <c r="B30" s="16" t="s">
        <v>29</v>
      </c>
      <c r="C30" s="17">
        <v>6000000</v>
      </c>
      <c r="D30" s="18">
        <v>1</v>
      </c>
      <c r="E30" s="34">
        <v>0</v>
      </c>
      <c r="F30" s="19">
        <f t="shared" si="0"/>
        <v>0</v>
      </c>
      <c r="G30" s="39">
        <v>2088000</v>
      </c>
      <c r="H30" s="19">
        <f t="shared" si="1"/>
        <v>0.34799999999999998</v>
      </c>
      <c r="I30" s="40">
        <v>3570000</v>
      </c>
      <c r="J30" s="19">
        <f t="shared" si="2"/>
        <v>0.59499999999999997</v>
      </c>
      <c r="K30" s="21"/>
      <c r="L30" s="18">
        <f t="shared" si="3"/>
        <v>0</v>
      </c>
      <c r="M30" s="21">
        <f t="shared" si="10"/>
        <v>342000</v>
      </c>
      <c r="N30" s="18">
        <f t="shared" si="5"/>
        <v>5.7000000000000002E-2</v>
      </c>
    </row>
    <row r="31" spans="1:14" s="22" customFormat="1" ht="43.5" x14ac:dyDescent="0.35">
      <c r="A31" s="7" t="s">
        <v>86</v>
      </c>
      <c r="B31" s="8" t="s">
        <v>30</v>
      </c>
      <c r="C31" s="31">
        <f>SUM(C32:C36)</f>
        <v>31966000</v>
      </c>
      <c r="D31" s="30"/>
      <c r="E31" s="36">
        <v>0</v>
      </c>
      <c r="F31" s="28"/>
      <c r="G31" s="37"/>
      <c r="H31" s="28"/>
      <c r="I31" s="36"/>
      <c r="J31" s="28"/>
      <c r="K31" s="31"/>
      <c r="L31" s="30"/>
      <c r="M31" s="31"/>
      <c r="N31" s="30"/>
    </row>
    <row r="32" spans="1:14" s="22" customFormat="1" ht="29" x14ac:dyDescent="0.3">
      <c r="A32" s="15" t="s">
        <v>87</v>
      </c>
      <c r="B32" s="16" t="s">
        <v>31</v>
      </c>
      <c r="C32" s="17">
        <v>5000000</v>
      </c>
      <c r="D32" s="18">
        <v>1</v>
      </c>
      <c r="E32" s="34">
        <v>0</v>
      </c>
      <c r="F32" s="19">
        <f t="shared" si="0"/>
        <v>0</v>
      </c>
      <c r="G32" s="39">
        <v>3536000</v>
      </c>
      <c r="H32" s="19">
        <f t="shared" si="1"/>
        <v>0.70720000000000005</v>
      </c>
      <c r="I32" s="40"/>
      <c r="J32" s="19">
        <f t="shared" si="2"/>
        <v>0</v>
      </c>
      <c r="K32" s="21"/>
      <c r="L32" s="18">
        <f t="shared" si="3"/>
        <v>0</v>
      </c>
      <c r="M32" s="21">
        <f t="shared" si="10"/>
        <v>1464000</v>
      </c>
      <c r="N32" s="18">
        <f t="shared" si="5"/>
        <v>0.2928</v>
      </c>
    </row>
    <row r="33" spans="1:14" s="22" customFormat="1" ht="29" x14ac:dyDescent="0.3">
      <c r="A33" s="15" t="s">
        <v>88</v>
      </c>
      <c r="B33" s="16" t="s">
        <v>32</v>
      </c>
      <c r="C33" s="17">
        <v>3966000</v>
      </c>
      <c r="D33" s="18">
        <v>1</v>
      </c>
      <c r="E33" s="34">
        <v>0</v>
      </c>
      <c r="F33" s="19">
        <f t="shared" si="0"/>
        <v>0</v>
      </c>
      <c r="G33" s="39">
        <v>1770000</v>
      </c>
      <c r="H33" s="19">
        <f t="shared" si="1"/>
        <v>0.44629349470499241</v>
      </c>
      <c r="I33" s="40">
        <v>1494000</v>
      </c>
      <c r="J33" s="19">
        <f t="shared" si="2"/>
        <v>0.37670196671709533</v>
      </c>
      <c r="K33" s="21"/>
      <c r="L33" s="18">
        <f t="shared" si="3"/>
        <v>0</v>
      </c>
      <c r="M33" s="21">
        <f t="shared" si="10"/>
        <v>702000</v>
      </c>
      <c r="N33" s="18">
        <f t="shared" si="5"/>
        <v>0.17700453857791226</v>
      </c>
    </row>
    <row r="34" spans="1:14" s="22" customFormat="1" ht="29" x14ac:dyDescent="0.3">
      <c r="A34" s="15" t="s">
        <v>89</v>
      </c>
      <c r="B34" s="16" t="s">
        <v>33</v>
      </c>
      <c r="C34" s="17">
        <v>9000000</v>
      </c>
      <c r="D34" s="18">
        <v>1</v>
      </c>
      <c r="E34" s="34">
        <v>0</v>
      </c>
      <c r="F34" s="19">
        <f t="shared" si="0"/>
        <v>0</v>
      </c>
      <c r="G34" s="39">
        <v>9000000</v>
      </c>
      <c r="H34" s="19">
        <f t="shared" si="1"/>
        <v>1</v>
      </c>
      <c r="I34" s="40"/>
      <c r="J34" s="19">
        <f t="shared" si="2"/>
        <v>0</v>
      </c>
      <c r="K34" s="21"/>
      <c r="L34" s="18">
        <f t="shared" si="3"/>
        <v>0</v>
      </c>
      <c r="M34" s="21">
        <f t="shared" si="10"/>
        <v>0</v>
      </c>
      <c r="N34" s="18">
        <f t="shared" si="5"/>
        <v>0</v>
      </c>
    </row>
    <row r="35" spans="1:14" s="22" customFormat="1" ht="29" x14ac:dyDescent="0.3">
      <c r="A35" s="15" t="s">
        <v>90</v>
      </c>
      <c r="B35" s="16" t="s">
        <v>34</v>
      </c>
      <c r="C35" s="17">
        <v>9000000</v>
      </c>
      <c r="D35" s="18">
        <v>1</v>
      </c>
      <c r="E35" s="34">
        <v>0</v>
      </c>
      <c r="F35" s="19">
        <f t="shared" si="0"/>
        <v>0</v>
      </c>
      <c r="G35" s="39"/>
      <c r="H35" s="19">
        <f t="shared" si="1"/>
        <v>0</v>
      </c>
      <c r="I35" s="40"/>
      <c r="J35" s="19">
        <f t="shared" si="2"/>
        <v>0</v>
      </c>
      <c r="K35" s="21">
        <v>9000000</v>
      </c>
      <c r="L35" s="18">
        <f t="shared" si="3"/>
        <v>1</v>
      </c>
      <c r="M35" s="21">
        <f t="shared" si="10"/>
        <v>0</v>
      </c>
      <c r="N35" s="18">
        <f t="shared" si="5"/>
        <v>0</v>
      </c>
    </row>
    <row r="36" spans="1:14" s="22" customFormat="1" ht="43.5" x14ac:dyDescent="0.3">
      <c r="A36" s="15" t="s">
        <v>91</v>
      </c>
      <c r="B36" s="16" t="s">
        <v>35</v>
      </c>
      <c r="C36" s="17">
        <v>5000000</v>
      </c>
      <c r="D36" s="18">
        <v>1</v>
      </c>
      <c r="E36" s="34">
        <v>0</v>
      </c>
      <c r="F36" s="19">
        <f t="shared" si="0"/>
        <v>0</v>
      </c>
      <c r="G36" s="39">
        <v>1430000</v>
      </c>
      <c r="H36" s="19">
        <f t="shared" si="1"/>
        <v>0.28599999999999998</v>
      </c>
      <c r="I36" s="40">
        <v>3570000</v>
      </c>
      <c r="J36" s="19">
        <f t="shared" si="2"/>
        <v>0.71399999999999997</v>
      </c>
      <c r="K36" s="21"/>
      <c r="L36" s="18">
        <f t="shared" si="3"/>
        <v>0</v>
      </c>
      <c r="M36" s="21">
        <f t="shared" si="10"/>
        <v>0</v>
      </c>
      <c r="N36" s="18">
        <f t="shared" si="5"/>
        <v>0</v>
      </c>
    </row>
    <row r="37" spans="1:14" s="22" customFormat="1" x14ac:dyDescent="0.35">
      <c r="A37" s="24" t="s">
        <v>92</v>
      </c>
      <c r="B37" s="35" t="s">
        <v>36</v>
      </c>
      <c r="C37" s="31">
        <f>SUM(C38)</f>
        <v>20000000</v>
      </c>
      <c r="D37" s="30"/>
      <c r="E37" s="36">
        <v>0</v>
      </c>
      <c r="F37" s="28"/>
      <c r="G37" s="37">
        <v>0</v>
      </c>
      <c r="H37" s="28"/>
      <c r="I37" s="36"/>
      <c r="J37" s="28"/>
      <c r="K37" s="31"/>
      <c r="L37" s="30"/>
      <c r="M37" s="31"/>
      <c r="N37" s="30"/>
    </row>
    <row r="38" spans="1:14" s="22" customFormat="1" x14ac:dyDescent="0.35">
      <c r="A38" s="33" t="s">
        <v>93</v>
      </c>
      <c r="B38" s="16" t="s">
        <v>37</v>
      </c>
      <c r="C38" s="21">
        <v>20000000</v>
      </c>
      <c r="D38" s="18">
        <v>1</v>
      </c>
      <c r="E38" s="34">
        <v>0</v>
      </c>
      <c r="F38" s="19">
        <f t="shared" si="0"/>
        <v>0</v>
      </c>
      <c r="G38" s="39">
        <v>0</v>
      </c>
      <c r="H38" s="19">
        <f t="shared" si="1"/>
        <v>0</v>
      </c>
      <c r="I38" s="40">
        <v>20000000</v>
      </c>
      <c r="J38" s="19">
        <f t="shared" si="2"/>
        <v>1</v>
      </c>
      <c r="K38" s="21"/>
      <c r="L38" s="18">
        <f t="shared" si="3"/>
        <v>0</v>
      </c>
      <c r="M38" s="21">
        <f t="shared" si="9"/>
        <v>0</v>
      </c>
      <c r="N38" s="18">
        <f t="shared" si="5"/>
        <v>0</v>
      </c>
    </row>
    <row r="39" spans="1:14" s="22" customFormat="1" ht="29" x14ac:dyDescent="0.35">
      <c r="A39" s="7" t="s">
        <v>94</v>
      </c>
      <c r="B39" s="8" t="s">
        <v>38</v>
      </c>
      <c r="C39" s="31">
        <f>SUM(C40:C41)</f>
        <v>44080000</v>
      </c>
      <c r="D39" s="30"/>
      <c r="E39" s="36"/>
      <c r="F39" s="28"/>
      <c r="G39" s="37"/>
      <c r="H39" s="28"/>
      <c r="I39" s="36"/>
      <c r="J39" s="28"/>
      <c r="K39" s="31"/>
      <c r="L39" s="30"/>
      <c r="M39" s="31"/>
      <c r="N39" s="30"/>
    </row>
    <row r="40" spans="1:14" s="22" customFormat="1" ht="29" x14ac:dyDescent="0.35">
      <c r="A40" s="15" t="s">
        <v>95</v>
      </c>
      <c r="B40" s="16" t="s">
        <v>39</v>
      </c>
      <c r="C40" s="21">
        <v>35080000</v>
      </c>
      <c r="D40" s="18">
        <v>1</v>
      </c>
      <c r="E40" s="34">
        <v>0</v>
      </c>
      <c r="F40" s="19">
        <f t="shared" si="0"/>
        <v>0</v>
      </c>
      <c r="G40" s="39">
        <v>35080000</v>
      </c>
      <c r="H40" s="19">
        <f t="shared" si="1"/>
        <v>1</v>
      </c>
      <c r="I40" s="40"/>
      <c r="J40" s="19">
        <f t="shared" si="2"/>
        <v>0</v>
      </c>
      <c r="K40" s="21"/>
      <c r="L40" s="18">
        <f t="shared" si="3"/>
        <v>0</v>
      </c>
      <c r="M40" s="21">
        <f t="shared" si="9"/>
        <v>0</v>
      </c>
      <c r="N40" s="18">
        <f t="shared" si="5"/>
        <v>0</v>
      </c>
    </row>
    <row r="41" spans="1:14" s="22" customFormat="1" x14ac:dyDescent="0.35">
      <c r="A41" s="15" t="s">
        <v>96</v>
      </c>
      <c r="B41" s="16" t="s">
        <v>40</v>
      </c>
      <c r="C41" s="21">
        <v>9000000</v>
      </c>
      <c r="D41" s="18">
        <v>1</v>
      </c>
      <c r="E41" s="34">
        <v>0</v>
      </c>
      <c r="F41" s="19">
        <f t="shared" si="0"/>
        <v>0</v>
      </c>
      <c r="G41" s="39"/>
      <c r="H41" s="19">
        <f t="shared" si="1"/>
        <v>0</v>
      </c>
      <c r="I41" s="40">
        <v>9000000</v>
      </c>
      <c r="J41" s="19">
        <f t="shared" si="2"/>
        <v>1</v>
      </c>
      <c r="K41" s="21"/>
      <c r="L41" s="18">
        <f t="shared" si="3"/>
        <v>0</v>
      </c>
      <c r="M41" s="21">
        <f t="shared" ref="M41" si="11">C41-(E41+G41+I41+K41)</f>
        <v>0</v>
      </c>
      <c r="N41" s="18">
        <f t="shared" si="5"/>
        <v>0</v>
      </c>
    </row>
    <row r="42" spans="1:14" s="22" customFormat="1" ht="29" x14ac:dyDescent="0.35">
      <c r="A42" s="7" t="s">
        <v>97</v>
      </c>
      <c r="B42" s="8" t="s">
        <v>41</v>
      </c>
      <c r="C42" s="31">
        <f>SUM(C43:C44)</f>
        <v>10000000</v>
      </c>
      <c r="D42" s="30"/>
      <c r="E42" s="36"/>
      <c r="F42" s="28"/>
      <c r="G42" s="37"/>
      <c r="H42" s="28"/>
      <c r="I42" s="36"/>
      <c r="J42" s="28"/>
      <c r="K42" s="31"/>
      <c r="L42" s="30"/>
      <c r="M42" s="31"/>
      <c r="N42" s="30"/>
    </row>
    <row r="43" spans="1:14" s="22" customFormat="1" ht="29" x14ac:dyDescent="0.35">
      <c r="A43" s="15" t="s">
        <v>98</v>
      </c>
      <c r="B43" s="16" t="s">
        <v>42</v>
      </c>
      <c r="C43" s="21">
        <v>5000000</v>
      </c>
      <c r="D43" s="18">
        <v>1</v>
      </c>
      <c r="E43" s="34">
        <v>0</v>
      </c>
      <c r="F43" s="19">
        <f t="shared" si="0"/>
        <v>0</v>
      </c>
      <c r="G43" s="39">
        <v>4940000</v>
      </c>
      <c r="H43" s="19">
        <f t="shared" si="1"/>
        <v>0.98799999999999999</v>
      </c>
      <c r="I43" s="40"/>
      <c r="J43" s="19">
        <f t="shared" si="2"/>
        <v>0</v>
      </c>
      <c r="K43" s="21"/>
      <c r="L43" s="18">
        <f t="shared" si="3"/>
        <v>0</v>
      </c>
      <c r="M43" s="21">
        <f t="shared" ref="M43:M44" si="12">C43-(E43+G43+I43+K43)</f>
        <v>60000</v>
      </c>
      <c r="N43" s="18">
        <f t="shared" si="5"/>
        <v>1.2E-2</v>
      </c>
    </row>
    <row r="44" spans="1:14" s="22" customFormat="1" ht="29" x14ac:dyDescent="0.35">
      <c r="A44" s="15" t="s">
        <v>99</v>
      </c>
      <c r="B44" s="16" t="s">
        <v>43</v>
      </c>
      <c r="C44" s="21">
        <v>5000000</v>
      </c>
      <c r="D44" s="18">
        <v>1</v>
      </c>
      <c r="E44" s="34">
        <v>0</v>
      </c>
      <c r="F44" s="19">
        <f t="shared" si="0"/>
        <v>0</v>
      </c>
      <c r="G44" s="39">
        <v>4940000</v>
      </c>
      <c r="H44" s="19">
        <f t="shared" si="1"/>
        <v>0.98799999999999999</v>
      </c>
      <c r="I44" s="40"/>
      <c r="J44" s="19">
        <f t="shared" si="2"/>
        <v>0</v>
      </c>
      <c r="K44" s="21"/>
      <c r="L44" s="18">
        <f t="shared" si="3"/>
        <v>0</v>
      </c>
      <c r="M44" s="21">
        <f t="shared" si="12"/>
        <v>60000</v>
      </c>
      <c r="N44" s="18">
        <f t="shared" si="5"/>
        <v>1.2E-2</v>
      </c>
    </row>
    <row r="45" spans="1:14" s="22" customFormat="1" x14ac:dyDescent="0.35">
      <c r="A45" s="7" t="s">
        <v>100</v>
      </c>
      <c r="B45" s="8" t="s">
        <v>44</v>
      </c>
      <c r="C45" s="31">
        <f>SUM(C46)</f>
        <v>13250000</v>
      </c>
      <c r="D45" s="30"/>
      <c r="E45" s="36"/>
      <c r="F45" s="28"/>
      <c r="G45" s="37"/>
      <c r="H45" s="28"/>
      <c r="I45" s="36"/>
      <c r="J45" s="28"/>
      <c r="K45" s="31"/>
      <c r="L45" s="30"/>
      <c r="M45" s="31"/>
      <c r="N45" s="30"/>
    </row>
    <row r="46" spans="1:14" s="22" customFormat="1" x14ac:dyDescent="0.35">
      <c r="A46" s="15" t="s">
        <v>101</v>
      </c>
      <c r="B46" s="16" t="s">
        <v>45</v>
      </c>
      <c r="C46" s="21">
        <v>13250000</v>
      </c>
      <c r="D46" s="18">
        <v>1</v>
      </c>
      <c r="E46" s="34">
        <v>0</v>
      </c>
      <c r="F46" s="19">
        <f t="shared" si="0"/>
        <v>0</v>
      </c>
      <c r="G46" s="39">
        <v>0</v>
      </c>
      <c r="H46" s="19">
        <f t="shared" si="1"/>
        <v>0</v>
      </c>
      <c r="I46" s="41">
        <v>2250000</v>
      </c>
      <c r="J46" s="19">
        <f t="shared" si="2"/>
        <v>0.16981132075471697</v>
      </c>
      <c r="K46" s="21">
        <v>11000000</v>
      </c>
      <c r="L46" s="18">
        <f t="shared" si="3"/>
        <v>0.83018867924528306</v>
      </c>
      <c r="M46" s="21">
        <f t="shared" ref="M46:M65" si="13">C46-(E46+G46+I46+K46)</f>
        <v>0</v>
      </c>
      <c r="N46" s="18">
        <f t="shared" si="5"/>
        <v>0</v>
      </c>
    </row>
    <row r="47" spans="1:14" s="22" customFormat="1" ht="43.5" x14ac:dyDescent="0.35">
      <c r="A47" s="24" t="s">
        <v>102</v>
      </c>
      <c r="B47" s="8" t="s">
        <v>46</v>
      </c>
      <c r="C47" s="31">
        <f>SUM(C48:C51)</f>
        <v>21000000</v>
      </c>
      <c r="D47" s="30"/>
      <c r="E47" s="36"/>
      <c r="F47" s="28"/>
      <c r="G47" s="37"/>
      <c r="H47" s="28"/>
      <c r="I47" s="36"/>
      <c r="J47" s="28"/>
      <c r="K47" s="31"/>
      <c r="L47" s="30"/>
      <c r="M47" s="31"/>
      <c r="N47" s="30"/>
    </row>
    <row r="48" spans="1:14" s="22" customFormat="1" x14ac:dyDescent="0.35">
      <c r="A48" s="33" t="s">
        <v>103</v>
      </c>
      <c r="B48" s="16" t="s">
        <v>47</v>
      </c>
      <c r="C48" s="21">
        <v>5000000</v>
      </c>
      <c r="D48" s="18">
        <v>1</v>
      </c>
      <c r="E48" s="34">
        <v>0</v>
      </c>
      <c r="F48" s="19">
        <f t="shared" si="0"/>
        <v>0</v>
      </c>
      <c r="G48" s="39">
        <v>0</v>
      </c>
      <c r="H48" s="19">
        <f t="shared" si="1"/>
        <v>0</v>
      </c>
      <c r="I48" s="40">
        <v>0</v>
      </c>
      <c r="J48" s="19">
        <f t="shared" si="2"/>
        <v>0</v>
      </c>
      <c r="K48" s="21">
        <v>5000000</v>
      </c>
      <c r="L48" s="18">
        <f t="shared" si="3"/>
        <v>1</v>
      </c>
      <c r="M48" s="21">
        <f t="shared" si="13"/>
        <v>0</v>
      </c>
      <c r="N48" s="18">
        <f t="shared" si="5"/>
        <v>0</v>
      </c>
    </row>
    <row r="49" spans="1:14" s="22" customFormat="1" ht="29" x14ac:dyDescent="0.35">
      <c r="A49" s="33" t="s">
        <v>104</v>
      </c>
      <c r="B49" s="16" t="s">
        <v>48</v>
      </c>
      <c r="C49" s="21">
        <v>5000000</v>
      </c>
      <c r="D49" s="18">
        <v>1</v>
      </c>
      <c r="E49" s="34">
        <v>0</v>
      </c>
      <c r="F49" s="19">
        <f t="shared" si="0"/>
        <v>0</v>
      </c>
      <c r="G49" s="39">
        <v>0</v>
      </c>
      <c r="H49" s="19">
        <f t="shared" si="1"/>
        <v>0</v>
      </c>
      <c r="I49" s="40">
        <v>1430000</v>
      </c>
      <c r="J49" s="19">
        <f t="shared" si="2"/>
        <v>0.28599999999999998</v>
      </c>
      <c r="K49" s="21">
        <v>3570000</v>
      </c>
      <c r="L49" s="18">
        <f t="shared" si="3"/>
        <v>0.71399999999999997</v>
      </c>
      <c r="M49" s="21">
        <f t="shared" si="13"/>
        <v>0</v>
      </c>
      <c r="N49" s="18">
        <f t="shared" si="5"/>
        <v>0</v>
      </c>
    </row>
    <row r="50" spans="1:14" s="22" customFormat="1" x14ac:dyDescent="0.35">
      <c r="A50" s="33" t="s">
        <v>105</v>
      </c>
      <c r="B50" s="16" t="s">
        <v>49</v>
      </c>
      <c r="C50" s="21">
        <v>5000000</v>
      </c>
      <c r="D50" s="18">
        <v>1</v>
      </c>
      <c r="E50" s="34">
        <v>0</v>
      </c>
      <c r="F50" s="19">
        <f t="shared" si="0"/>
        <v>0</v>
      </c>
      <c r="G50" s="39">
        <v>0</v>
      </c>
      <c r="H50" s="19">
        <f t="shared" si="1"/>
        <v>0</v>
      </c>
      <c r="I50" s="40">
        <v>0</v>
      </c>
      <c r="J50" s="19">
        <f t="shared" si="2"/>
        <v>0</v>
      </c>
      <c r="K50" s="21">
        <v>3570000</v>
      </c>
      <c r="L50" s="18">
        <f t="shared" si="3"/>
        <v>0.71399999999999997</v>
      </c>
      <c r="M50" s="21">
        <f t="shared" si="13"/>
        <v>1430000</v>
      </c>
      <c r="N50" s="18">
        <f t="shared" si="5"/>
        <v>0.28599999999999998</v>
      </c>
    </row>
    <row r="51" spans="1:14" s="22" customFormat="1" ht="29" x14ac:dyDescent="0.35">
      <c r="A51" s="33" t="s">
        <v>106</v>
      </c>
      <c r="B51" s="16" t="s">
        <v>50</v>
      </c>
      <c r="C51" s="21">
        <v>6000000</v>
      </c>
      <c r="D51" s="18">
        <v>1</v>
      </c>
      <c r="E51" s="34">
        <v>0</v>
      </c>
      <c r="F51" s="19">
        <f t="shared" si="0"/>
        <v>0</v>
      </c>
      <c r="G51" s="39">
        <v>0</v>
      </c>
      <c r="H51" s="19">
        <f t="shared" si="1"/>
        <v>0</v>
      </c>
      <c r="I51" s="40">
        <v>2250000</v>
      </c>
      <c r="J51" s="19">
        <f t="shared" si="2"/>
        <v>0.375</v>
      </c>
      <c r="K51" s="21">
        <v>3570000</v>
      </c>
      <c r="L51" s="18">
        <f t="shared" si="3"/>
        <v>0.59499999999999997</v>
      </c>
      <c r="M51" s="21">
        <f t="shared" si="13"/>
        <v>180000</v>
      </c>
      <c r="N51" s="18">
        <f t="shared" si="5"/>
        <v>0.03</v>
      </c>
    </row>
    <row r="52" spans="1:14" s="22" customFormat="1" x14ac:dyDescent="0.35">
      <c r="A52" s="7" t="s">
        <v>107</v>
      </c>
      <c r="B52" s="8" t="s">
        <v>51</v>
      </c>
      <c r="C52" s="31">
        <f>SUM(C53:C65)</f>
        <v>347899500</v>
      </c>
      <c r="D52" s="30"/>
      <c r="E52" s="36"/>
      <c r="F52" s="28"/>
      <c r="G52" s="37"/>
      <c r="H52" s="28"/>
      <c r="I52" s="36"/>
      <c r="J52" s="28"/>
      <c r="K52" s="31"/>
      <c r="L52" s="30"/>
      <c r="M52" s="31"/>
      <c r="N52" s="30"/>
    </row>
    <row r="53" spans="1:14" s="22" customFormat="1" x14ac:dyDescent="0.3">
      <c r="A53" s="15" t="s">
        <v>108</v>
      </c>
      <c r="B53" s="16" t="s">
        <v>52</v>
      </c>
      <c r="C53" s="17">
        <v>37450000</v>
      </c>
      <c r="D53" s="18">
        <v>1</v>
      </c>
      <c r="E53" s="1">
        <v>2872000</v>
      </c>
      <c r="F53" s="19">
        <f t="shared" si="0"/>
        <v>7.668891855807744E-2</v>
      </c>
      <c r="G53" s="20">
        <v>11226000</v>
      </c>
      <c r="H53" s="19">
        <f t="shared" si="1"/>
        <v>0.29975967957276367</v>
      </c>
      <c r="I53" s="2">
        <v>6865000</v>
      </c>
      <c r="J53" s="19">
        <f t="shared" si="2"/>
        <v>0.18331108144192257</v>
      </c>
      <c r="K53" s="21">
        <v>15957000</v>
      </c>
      <c r="L53" s="18">
        <f t="shared" si="3"/>
        <v>0.42608811748998665</v>
      </c>
      <c r="M53" s="21">
        <f t="shared" si="13"/>
        <v>530000</v>
      </c>
      <c r="N53" s="18">
        <f t="shared" si="5"/>
        <v>1.4152202937249666E-2</v>
      </c>
    </row>
    <row r="54" spans="1:14" s="22" customFormat="1" x14ac:dyDescent="0.3">
      <c r="A54" s="15" t="s">
        <v>109</v>
      </c>
      <c r="B54" s="16" t="s">
        <v>53</v>
      </c>
      <c r="C54" s="17">
        <v>37450000</v>
      </c>
      <c r="D54" s="18">
        <v>1</v>
      </c>
      <c r="E54" s="1">
        <v>3472000</v>
      </c>
      <c r="F54" s="19">
        <f t="shared" si="0"/>
        <v>9.2710280373831777E-2</v>
      </c>
      <c r="G54" s="20">
        <v>9510000</v>
      </c>
      <c r="H54" s="19">
        <f t="shared" si="1"/>
        <v>0.25393858477970627</v>
      </c>
      <c r="I54" s="2">
        <v>8581000</v>
      </c>
      <c r="J54" s="19">
        <f t="shared" si="2"/>
        <v>0.22913217623497997</v>
      </c>
      <c r="K54" s="21">
        <v>15357000</v>
      </c>
      <c r="L54" s="18">
        <f t="shared" si="3"/>
        <v>0.41006675567423229</v>
      </c>
      <c r="M54" s="21">
        <f t="shared" si="13"/>
        <v>530000</v>
      </c>
      <c r="N54" s="18">
        <f t="shared" si="5"/>
        <v>1.4152202937249666E-2</v>
      </c>
    </row>
    <row r="55" spans="1:14" s="22" customFormat="1" ht="29" x14ac:dyDescent="0.3">
      <c r="A55" s="15" t="s">
        <v>110</v>
      </c>
      <c r="B55" s="16" t="s">
        <v>54</v>
      </c>
      <c r="C55" s="17">
        <v>37450000</v>
      </c>
      <c r="D55" s="18">
        <v>1</v>
      </c>
      <c r="E55" s="1">
        <v>3472000</v>
      </c>
      <c r="F55" s="19">
        <f t="shared" si="0"/>
        <v>9.2710280373831777E-2</v>
      </c>
      <c r="G55" s="20">
        <v>18091000</v>
      </c>
      <c r="H55" s="19">
        <f t="shared" si="1"/>
        <v>0.48307076101468627</v>
      </c>
      <c r="I55" s="2"/>
      <c r="J55" s="19">
        <f t="shared" si="2"/>
        <v>0</v>
      </c>
      <c r="K55" s="21">
        <v>15357000</v>
      </c>
      <c r="L55" s="18">
        <f t="shared" si="3"/>
        <v>0.41006675567423229</v>
      </c>
      <c r="M55" s="21">
        <f t="shared" si="13"/>
        <v>530000</v>
      </c>
      <c r="N55" s="18">
        <f t="shared" si="5"/>
        <v>1.4152202937249666E-2</v>
      </c>
    </row>
    <row r="56" spans="1:14" s="22" customFormat="1" x14ac:dyDescent="0.3">
      <c r="A56" s="15" t="s">
        <v>111</v>
      </c>
      <c r="B56" s="16" t="s">
        <v>55</v>
      </c>
      <c r="C56" s="17">
        <v>37450000</v>
      </c>
      <c r="D56" s="18">
        <v>1</v>
      </c>
      <c r="E56" s="1">
        <v>2872000</v>
      </c>
      <c r="F56" s="19">
        <f t="shared" si="0"/>
        <v>7.668891855807744E-2</v>
      </c>
      <c r="G56" s="20">
        <v>10110000</v>
      </c>
      <c r="H56" s="19">
        <f t="shared" si="1"/>
        <v>0.26995994659546063</v>
      </c>
      <c r="I56" s="2">
        <v>8581000</v>
      </c>
      <c r="J56" s="19">
        <f t="shared" si="2"/>
        <v>0.22913217623497997</v>
      </c>
      <c r="K56" s="21">
        <v>15660000</v>
      </c>
      <c r="L56" s="18">
        <f t="shared" si="3"/>
        <v>0.41815754339118827</v>
      </c>
      <c r="M56" s="21">
        <f t="shared" si="13"/>
        <v>227000</v>
      </c>
      <c r="N56" s="18">
        <f t="shared" si="5"/>
        <v>6.0614152202937248E-3</v>
      </c>
    </row>
    <row r="57" spans="1:14" s="22" customFormat="1" x14ac:dyDescent="0.3">
      <c r="A57" s="15" t="s">
        <v>112</v>
      </c>
      <c r="B57" s="16" t="s">
        <v>56</v>
      </c>
      <c r="C57" s="17">
        <v>18531000</v>
      </c>
      <c r="D57" s="18">
        <v>1</v>
      </c>
      <c r="E57" s="1">
        <v>0</v>
      </c>
      <c r="F57" s="19">
        <f t="shared" si="0"/>
        <v>0</v>
      </c>
      <c r="G57" s="20">
        <v>0</v>
      </c>
      <c r="H57" s="19">
        <f t="shared" si="1"/>
        <v>0</v>
      </c>
      <c r="I57" s="2">
        <v>3235000</v>
      </c>
      <c r="J57" s="19">
        <f t="shared" si="2"/>
        <v>0.17457233824402352</v>
      </c>
      <c r="K57" s="21">
        <v>13664000</v>
      </c>
      <c r="L57" s="18">
        <f t="shared" si="3"/>
        <v>0.73735902002050613</v>
      </c>
      <c r="M57" s="21">
        <f t="shared" si="13"/>
        <v>1632000</v>
      </c>
      <c r="N57" s="18">
        <f t="shared" si="5"/>
        <v>8.8068641735470299E-2</v>
      </c>
    </row>
    <row r="58" spans="1:14" s="22" customFormat="1" x14ac:dyDescent="0.3">
      <c r="A58" s="15" t="s">
        <v>113</v>
      </c>
      <c r="B58" s="16" t="s">
        <v>57</v>
      </c>
      <c r="C58" s="17">
        <v>15185000</v>
      </c>
      <c r="D58" s="18">
        <v>1</v>
      </c>
      <c r="E58" s="1">
        <v>0</v>
      </c>
      <c r="F58" s="19">
        <f t="shared" si="0"/>
        <v>0</v>
      </c>
      <c r="G58" s="20">
        <v>4022500</v>
      </c>
      <c r="H58" s="19">
        <f t="shared" si="1"/>
        <v>0.26489957194599933</v>
      </c>
      <c r="I58" s="1">
        <v>3570000</v>
      </c>
      <c r="J58" s="19">
        <f t="shared" si="2"/>
        <v>0.23510042805400067</v>
      </c>
      <c r="K58" s="21">
        <v>7592500</v>
      </c>
      <c r="L58" s="18">
        <f t="shared" si="3"/>
        <v>0.5</v>
      </c>
      <c r="M58" s="21">
        <f t="shared" si="13"/>
        <v>0</v>
      </c>
      <c r="N58" s="18">
        <f t="shared" si="5"/>
        <v>0</v>
      </c>
    </row>
    <row r="59" spans="1:14" s="22" customFormat="1" ht="29" x14ac:dyDescent="0.3">
      <c r="A59" s="15" t="s">
        <v>114</v>
      </c>
      <c r="B59" s="16" t="s">
        <v>58</v>
      </c>
      <c r="C59" s="17">
        <v>10707000</v>
      </c>
      <c r="D59" s="18">
        <v>1</v>
      </c>
      <c r="E59" s="1">
        <v>3343200</v>
      </c>
      <c r="F59" s="19">
        <f t="shared" si="0"/>
        <v>0.31224432614177638</v>
      </c>
      <c r="G59" s="20">
        <v>5257800</v>
      </c>
      <c r="H59" s="19">
        <f t="shared" si="1"/>
        <v>0.49106192210703276</v>
      </c>
      <c r="I59" s="1"/>
      <c r="J59" s="19">
        <f t="shared" si="2"/>
        <v>0</v>
      </c>
      <c r="K59" s="21">
        <v>1914000</v>
      </c>
      <c r="L59" s="18">
        <f t="shared" si="3"/>
        <v>0.17876155785934436</v>
      </c>
      <c r="M59" s="21">
        <f>C59-(E59+G59+I59+K59)</f>
        <v>192000</v>
      </c>
      <c r="N59" s="18">
        <f t="shared" si="5"/>
        <v>1.7932193891846457E-2</v>
      </c>
    </row>
    <row r="60" spans="1:14" s="22" customFormat="1" ht="29" x14ac:dyDescent="0.3">
      <c r="A60" s="15" t="s">
        <v>115</v>
      </c>
      <c r="B60" s="16" t="s">
        <v>59</v>
      </c>
      <c r="C60" s="17">
        <v>31062000</v>
      </c>
      <c r="D60" s="18">
        <v>1</v>
      </c>
      <c r="E60" s="1">
        <v>30978000</v>
      </c>
      <c r="F60" s="19">
        <f t="shared" si="0"/>
        <v>0.9972957311184083</v>
      </c>
      <c r="G60" s="20">
        <v>0</v>
      </c>
      <c r="H60" s="19">
        <f t="shared" si="1"/>
        <v>0</v>
      </c>
      <c r="I60" s="1"/>
      <c r="J60" s="19">
        <f t="shared" si="2"/>
        <v>0</v>
      </c>
      <c r="K60" s="21"/>
      <c r="L60" s="18">
        <f t="shared" si="3"/>
        <v>0</v>
      </c>
      <c r="M60" s="21">
        <f t="shared" si="13"/>
        <v>84000</v>
      </c>
      <c r="N60" s="18">
        <f t="shared" si="5"/>
        <v>2.7042688815916553E-3</v>
      </c>
    </row>
    <row r="61" spans="1:14" s="22" customFormat="1" ht="29" x14ac:dyDescent="0.3">
      <c r="A61" s="15" t="s">
        <v>116</v>
      </c>
      <c r="B61" s="16" t="s">
        <v>60</v>
      </c>
      <c r="C61" s="17">
        <v>11252000</v>
      </c>
      <c r="D61" s="18">
        <v>1</v>
      </c>
      <c r="E61" s="1">
        <v>3925000</v>
      </c>
      <c r="F61" s="19">
        <f t="shared" si="0"/>
        <v>0.3488268752221827</v>
      </c>
      <c r="G61" s="20">
        <v>5623000</v>
      </c>
      <c r="H61" s="19">
        <f t="shared" si="1"/>
        <v>0.49973338073231427</v>
      </c>
      <c r="I61" s="1"/>
      <c r="J61" s="19">
        <f t="shared" si="2"/>
        <v>0</v>
      </c>
      <c r="K61" s="21">
        <v>1686000</v>
      </c>
      <c r="L61" s="18">
        <f t="shared" si="3"/>
        <v>0.14984002843938854</v>
      </c>
      <c r="M61" s="21">
        <f t="shared" si="13"/>
        <v>18000</v>
      </c>
      <c r="N61" s="18">
        <f t="shared" si="5"/>
        <v>1.5997156061144685E-3</v>
      </c>
    </row>
    <row r="62" spans="1:14" s="22" customFormat="1" x14ac:dyDescent="0.3">
      <c r="A62" s="15" t="s">
        <v>117</v>
      </c>
      <c r="B62" s="16" t="s">
        <v>61</v>
      </c>
      <c r="C62" s="17">
        <v>14550500</v>
      </c>
      <c r="D62" s="18">
        <v>1</v>
      </c>
      <c r="E62" s="1">
        <v>2047000</v>
      </c>
      <c r="F62" s="19">
        <f t="shared" si="0"/>
        <v>0.14068245077488747</v>
      </c>
      <c r="G62" s="20">
        <v>2174000</v>
      </c>
      <c r="H62" s="19">
        <f t="shared" si="1"/>
        <v>0.1494106731727432</v>
      </c>
      <c r="I62" s="1">
        <v>2175100</v>
      </c>
      <c r="J62" s="19">
        <f t="shared" si="2"/>
        <v>0.14948627194941755</v>
      </c>
      <c r="K62" s="21">
        <v>7255000</v>
      </c>
      <c r="L62" s="18">
        <f t="shared" si="3"/>
        <v>0.49860829524758599</v>
      </c>
      <c r="M62" s="21">
        <f t="shared" si="13"/>
        <v>899400</v>
      </c>
      <c r="N62" s="18">
        <f t="shared" si="5"/>
        <v>6.1812308855365795E-2</v>
      </c>
    </row>
    <row r="63" spans="1:14" s="22" customFormat="1" x14ac:dyDescent="0.3">
      <c r="A63" s="15" t="s">
        <v>118</v>
      </c>
      <c r="B63" s="16" t="s">
        <v>62</v>
      </c>
      <c r="C63" s="17">
        <v>62771000</v>
      </c>
      <c r="D63" s="18">
        <v>1</v>
      </c>
      <c r="E63" s="1">
        <v>0</v>
      </c>
      <c r="F63" s="19">
        <f t="shared" si="0"/>
        <v>0</v>
      </c>
      <c r="G63" s="39"/>
      <c r="H63" s="19">
        <f t="shared" si="1"/>
        <v>0</v>
      </c>
      <c r="I63" s="1">
        <v>33845000</v>
      </c>
      <c r="J63" s="19">
        <f t="shared" si="2"/>
        <v>0.53918210638670727</v>
      </c>
      <c r="K63" s="21">
        <v>27294000</v>
      </c>
      <c r="L63" s="18">
        <f t="shared" si="3"/>
        <v>0.43481862643577446</v>
      </c>
      <c r="M63" s="21">
        <f t="shared" si="13"/>
        <v>1632000</v>
      </c>
      <c r="N63" s="18">
        <f t="shared" si="5"/>
        <v>2.5999267177518281E-2</v>
      </c>
    </row>
    <row r="64" spans="1:14" s="22" customFormat="1" x14ac:dyDescent="0.3">
      <c r="A64" s="15" t="s">
        <v>119</v>
      </c>
      <c r="B64" s="16" t="s">
        <v>63</v>
      </c>
      <c r="C64" s="17">
        <v>23541000</v>
      </c>
      <c r="D64" s="18">
        <v>1</v>
      </c>
      <c r="E64" s="1">
        <v>0</v>
      </c>
      <c r="F64" s="19">
        <f t="shared" si="0"/>
        <v>0</v>
      </c>
      <c r="G64" s="20">
        <v>1472000</v>
      </c>
      <c r="H64" s="19">
        <f t="shared" si="1"/>
        <v>6.2529204366849334E-2</v>
      </c>
      <c r="I64" s="1">
        <v>20414000</v>
      </c>
      <c r="J64" s="19">
        <f t="shared" si="2"/>
        <v>0.8671679197994987</v>
      </c>
      <c r="K64" s="21"/>
      <c r="L64" s="18">
        <f t="shared" si="3"/>
        <v>0</v>
      </c>
      <c r="M64" s="21">
        <f t="shared" si="13"/>
        <v>1655000</v>
      </c>
      <c r="N64" s="18">
        <f t="shared" si="5"/>
        <v>7.0302875833651926E-2</v>
      </c>
    </row>
    <row r="65" spans="1:14" s="22" customFormat="1" ht="29" x14ac:dyDescent="0.3">
      <c r="A65" s="15" t="s">
        <v>120</v>
      </c>
      <c r="B65" s="16" t="s">
        <v>64</v>
      </c>
      <c r="C65" s="17">
        <v>10500000</v>
      </c>
      <c r="D65" s="18">
        <v>1</v>
      </c>
      <c r="E65" s="1">
        <v>0</v>
      </c>
      <c r="F65" s="19">
        <f t="shared" si="0"/>
        <v>0</v>
      </c>
      <c r="G65" s="20">
        <v>4775000</v>
      </c>
      <c r="H65" s="19">
        <f t="shared" si="1"/>
        <v>0.45476190476190476</v>
      </c>
      <c r="I65" s="1">
        <v>1525000</v>
      </c>
      <c r="J65" s="19">
        <f t="shared" si="2"/>
        <v>0.14523809523809525</v>
      </c>
      <c r="K65" s="21">
        <v>2280000</v>
      </c>
      <c r="L65" s="18">
        <f t="shared" si="3"/>
        <v>0.21714285714285714</v>
      </c>
      <c r="M65" s="21">
        <f t="shared" si="13"/>
        <v>1920000</v>
      </c>
      <c r="N65" s="18">
        <f t="shared" si="5"/>
        <v>0.18285714285714286</v>
      </c>
    </row>
    <row r="66" spans="1:14" s="22" customFormat="1" x14ac:dyDescent="0.35">
      <c r="A66" s="90" t="s">
        <v>5</v>
      </c>
      <c r="B66" s="91"/>
      <c r="C66" s="31">
        <f>C9+C21+C26+C28+C31+C37+C39+C42+C45+C47+C52</f>
        <v>862546100</v>
      </c>
      <c r="D66" s="30">
        <v>1</v>
      </c>
      <c r="E66" s="42">
        <f>SUM(E10:E65)</f>
        <v>69112200</v>
      </c>
      <c r="F66" s="30">
        <f t="shared" si="0"/>
        <v>8.0125804290344591E-2</v>
      </c>
      <c r="G66" s="43">
        <f t="shared" ref="G66:K66" si="14">SUM(G9:G65)</f>
        <v>272524494</v>
      </c>
      <c r="H66" s="30">
        <f t="shared" si="1"/>
        <v>0.31595354033830769</v>
      </c>
      <c r="I66" s="42">
        <f t="shared" si="14"/>
        <v>226924776</v>
      </c>
      <c r="J66" s="30">
        <f t="shared" si="2"/>
        <v>0.26308712774888204</v>
      </c>
      <c r="K66" s="31">
        <f t="shared" si="14"/>
        <v>250826208</v>
      </c>
      <c r="L66" s="30">
        <f t="shared" si="3"/>
        <v>0.29079745186952904</v>
      </c>
      <c r="M66" s="31">
        <f>C66-(E66+G66+I66+K66)</f>
        <v>43158422</v>
      </c>
      <c r="N66" s="30">
        <f t="shared" si="5"/>
        <v>5.0036075752936567E-2</v>
      </c>
    </row>
    <row r="67" spans="1:14" s="22" customFormat="1" x14ac:dyDescent="0.35">
      <c r="C67" s="44"/>
      <c r="D67" s="45"/>
      <c r="E67" s="44"/>
      <c r="F67" s="45"/>
      <c r="G67" s="46"/>
      <c r="H67" s="45"/>
      <c r="I67" s="44"/>
      <c r="J67" s="45"/>
      <c r="K67" s="44"/>
      <c r="L67" s="45"/>
      <c r="M67" s="44"/>
      <c r="N67" s="45"/>
    </row>
    <row r="68" spans="1:14" s="22" customFormat="1" x14ac:dyDescent="0.35">
      <c r="C68" s="44"/>
      <c r="D68" s="45"/>
      <c r="E68" s="44"/>
      <c r="F68" s="45"/>
      <c r="G68" s="46"/>
      <c r="H68" s="45"/>
      <c r="I68" s="44"/>
      <c r="J68" s="45"/>
      <c r="K68" s="47" t="s">
        <v>127</v>
      </c>
      <c r="L68" s="45"/>
      <c r="M68" s="44"/>
      <c r="N68" s="45"/>
    </row>
    <row r="69" spans="1:14" s="22" customFormat="1" x14ac:dyDescent="0.35">
      <c r="C69" s="44"/>
      <c r="D69" s="45"/>
      <c r="E69" s="44"/>
      <c r="F69" s="45"/>
      <c r="G69" s="46"/>
      <c r="H69" s="45"/>
      <c r="J69" s="45"/>
      <c r="K69" s="48" t="s">
        <v>128</v>
      </c>
      <c r="L69" s="45"/>
      <c r="M69" s="44"/>
      <c r="N69" s="45"/>
    </row>
    <row r="70" spans="1:14" s="49" customFormat="1" x14ac:dyDescent="0.35">
      <c r="C70" s="50"/>
      <c r="D70" s="51"/>
      <c r="E70" s="50"/>
      <c r="F70" s="51"/>
      <c r="G70" s="52"/>
      <c r="H70" s="51"/>
      <c r="J70" s="51"/>
      <c r="K70" s="53"/>
      <c r="L70" s="51"/>
      <c r="M70" s="50"/>
      <c r="N70" s="51"/>
    </row>
    <row r="71" spans="1:14" s="49" customFormat="1" x14ac:dyDescent="0.35">
      <c r="C71" s="50"/>
      <c r="D71" s="51"/>
      <c r="E71" s="50"/>
      <c r="F71" s="51"/>
      <c r="G71" s="52"/>
      <c r="H71" s="51"/>
      <c r="J71" s="51"/>
      <c r="K71" s="53"/>
      <c r="L71" s="51"/>
      <c r="M71" s="50"/>
      <c r="N71" s="51"/>
    </row>
    <row r="72" spans="1:14" s="49" customFormat="1" x14ac:dyDescent="0.35">
      <c r="C72" s="50"/>
      <c r="D72" s="51"/>
      <c r="E72" s="50"/>
      <c r="F72" s="51"/>
      <c r="G72" s="52"/>
      <c r="H72" s="51"/>
      <c r="J72" s="51"/>
      <c r="K72" s="53"/>
      <c r="L72" s="51"/>
      <c r="M72" s="50"/>
      <c r="N72" s="51"/>
    </row>
    <row r="73" spans="1:14" s="49" customFormat="1" x14ac:dyDescent="0.35">
      <c r="C73" s="50"/>
      <c r="D73" s="51"/>
      <c r="E73" s="50"/>
      <c r="F73" s="51"/>
      <c r="G73" s="52"/>
      <c r="H73" s="51"/>
      <c r="J73" s="51"/>
      <c r="K73" s="54" t="s">
        <v>129</v>
      </c>
      <c r="L73" s="51"/>
      <c r="M73" s="50"/>
      <c r="N73" s="51"/>
    </row>
    <row r="74" spans="1:14" s="49" customFormat="1" x14ac:dyDescent="0.3">
      <c r="C74" s="50"/>
      <c r="D74" s="51"/>
      <c r="E74" s="50"/>
      <c r="F74" s="51"/>
      <c r="G74" s="52"/>
      <c r="H74" s="51"/>
      <c r="J74" s="51"/>
      <c r="K74" s="55" t="s">
        <v>65</v>
      </c>
      <c r="L74" s="51"/>
      <c r="M74" s="50"/>
      <c r="N74" s="51"/>
    </row>
    <row r="75" spans="1:14" s="49" customFormat="1" x14ac:dyDescent="0.3">
      <c r="C75" s="50"/>
      <c r="D75" s="51"/>
      <c r="E75" s="50"/>
      <c r="F75" s="51"/>
      <c r="G75" s="52"/>
      <c r="H75" s="51"/>
      <c r="J75" s="51"/>
      <c r="K75" s="55"/>
      <c r="L75" s="51"/>
      <c r="M75" s="50"/>
      <c r="N75" s="51"/>
    </row>
    <row r="76" spans="1:14" s="49" customFormat="1" x14ac:dyDescent="0.35">
      <c r="C76" s="50"/>
      <c r="D76" s="51"/>
      <c r="E76" s="50"/>
      <c r="F76" s="51"/>
      <c r="G76" s="52"/>
      <c r="H76" s="51"/>
      <c r="I76" s="50"/>
      <c r="J76" s="51"/>
      <c r="K76" s="50"/>
      <c r="L76" s="51"/>
      <c r="M76" s="50"/>
      <c r="N76" s="51"/>
    </row>
    <row r="77" spans="1:14" s="49" customFormat="1" x14ac:dyDescent="0.35">
      <c r="C77" s="50"/>
      <c r="D77" s="51"/>
      <c r="E77" s="50"/>
      <c r="F77" s="51"/>
      <c r="G77" s="52"/>
      <c r="H77" s="51"/>
      <c r="I77" s="50"/>
      <c r="J77" s="51"/>
      <c r="K77" s="50"/>
      <c r="L77" s="51"/>
      <c r="M77" s="50"/>
      <c r="N77" s="51"/>
    </row>
    <row r="78" spans="1:14" s="49" customFormat="1" x14ac:dyDescent="0.35">
      <c r="C78" s="50"/>
      <c r="D78" s="51"/>
      <c r="E78" s="50"/>
      <c r="F78" s="51"/>
      <c r="G78" s="52"/>
      <c r="H78" s="51"/>
      <c r="I78" s="50"/>
      <c r="J78" s="51"/>
      <c r="K78" s="50"/>
      <c r="L78" s="51"/>
      <c r="M78" s="50"/>
      <c r="N78" s="51"/>
    </row>
    <row r="79" spans="1:14" s="49" customFormat="1" x14ac:dyDescent="0.35">
      <c r="C79" s="50"/>
      <c r="D79" s="51"/>
      <c r="E79" s="50"/>
      <c r="F79" s="51"/>
      <c r="G79" s="52"/>
      <c r="H79" s="51"/>
      <c r="I79" s="50"/>
      <c r="J79" s="51"/>
      <c r="K79" s="50"/>
      <c r="L79" s="51"/>
      <c r="M79" s="50"/>
      <c r="N79" s="51"/>
    </row>
    <row r="80" spans="1:14" s="49" customFormat="1" x14ac:dyDescent="0.35">
      <c r="C80" s="50"/>
      <c r="D80" s="51"/>
      <c r="E80" s="50"/>
      <c r="F80" s="51"/>
      <c r="G80" s="52"/>
      <c r="H80" s="51"/>
      <c r="I80" s="50"/>
      <c r="J80" s="51"/>
      <c r="K80" s="50"/>
      <c r="L80" s="51"/>
      <c r="M80" s="50"/>
      <c r="N80" s="51"/>
    </row>
    <row r="81" spans="3:14" s="49" customFormat="1" x14ac:dyDescent="0.35">
      <c r="C81" s="50"/>
      <c r="D81" s="51"/>
      <c r="E81" s="50"/>
      <c r="F81" s="51"/>
      <c r="G81" s="52"/>
      <c r="H81" s="51"/>
      <c r="I81" s="50"/>
      <c r="J81" s="51"/>
      <c r="K81" s="50"/>
      <c r="L81" s="51"/>
      <c r="M81" s="50"/>
      <c r="N81" s="51"/>
    </row>
    <row r="82" spans="3:14" s="49" customFormat="1" x14ac:dyDescent="0.35">
      <c r="C82" s="50"/>
      <c r="D82" s="51"/>
      <c r="E82" s="50"/>
      <c r="F82" s="51"/>
      <c r="G82" s="52"/>
      <c r="H82" s="51"/>
      <c r="I82" s="50"/>
      <c r="J82" s="51"/>
      <c r="K82" s="50"/>
      <c r="L82" s="51"/>
      <c r="M82" s="50"/>
      <c r="N82" s="51"/>
    </row>
    <row r="83" spans="3:14" s="49" customFormat="1" x14ac:dyDescent="0.35">
      <c r="C83" s="50"/>
      <c r="D83" s="51"/>
      <c r="E83" s="50"/>
      <c r="F83" s="51"/>
      <c r="G83" s="52"/>
      <c r="H83" s="51"/>
      <c r="I83" s="50"/>
      <c r="J83" s="51"/>
      <c r="K83" s="50"/>
      <c r="L83" s="51"/>
      <c r="M83" s="50"/>
      <c r="N83" s="51"/>
    </row>
    <row r="84" spans="3:14" s="49" customFormat="1" x14ac:dyDescent="0.35">
      <c r="C84" s="50"/>
      <c r="D84" s="51"/>
      <c r="E84" s="50"/>
      <c r="F84" s="51"/>
      <c r="G84" s="52"/>
      <c r="H84" s="51"/>
      <c r="I84" s="50"/>
      <c r="J84" s="51"/>
      <c r="K84" s="50"/>
      <c r="L84" s="51"/>
      <c r="M84" s="50"/>
      <c r="N84" s="51"/>
    </row>
    <row r="85" spans="3:14" s="49" customFormat="1" x14ac:dyDescent="0.35">
      <c r="C85" s="50"/>
      <c r="D85" s="51"/>
      <c r="E85" s="50"/>
      <c r="F85" s="51"/>
      <c r="G85" s="52"/>
      <c r="H85" s="51"/>
      <c r="I85" s="50"/>
      <c r="J85" s="51"/>
      <c r="K85" s="50"/>
      <c r="L85" s="51"/>
      <c r="M85" s="50"/>
      <c r="N85" s="51"/>
    </row>
    <row r="86" spans="3:14" s="49" customFormat="1" x14ac:dyDescent="0.35">
      <c r="C86" s="50"/>
      <c r="D86" s="51"/>
      <c r="E86" s="50"/>
      <c r="F86" s="51"/>
      <c r="G86" s="52"/>
      <c r="H86" s="51"/>
      <c r="I86" s="50"/>
      <c r="J86" s="51"/>
      <c r="K86" s="50"/>
      <c r="L86" s="51"/>
      <c r="M86" s="50"/>
      <c r="N86" s="51"/>
    </row>
    <row r="87" spans="3:14" s="49" customFormat="1" x14ac:dyDescent="0.35">
      <c r="C87" s="50"/>
      <c r="D87" s="51"/>
      <c r="E87" s="50"/>
      <c r="F87" s="51"/>
      <c r="G87" s="52"/>
      <c r="H87" s="51"/>
      <c r="I87" s="50"/>
      <c r="J87" s="51"/>
      <c r="K87" s="50"/>
      <c r="L87" s="51"/>
      <c r="M87" s="50"/>
      <c r="N87" s="51"/>
    </row>
    <row r="88" spans="3:14" s="49" customFormat="1" x14ac:dyDescent="0.35">
      <c r="C88" s="50"/>
      <c r="D88" s="51"/>
      <c r="E88" s="50"/>
      <c r="F88" s="51"/>
      <c r="G88" s="52"/>
      <c r="H88" s="51"/>
      <c r="I88" s="50"/>
      <c r="J88" s="51"/>
      <c r="K88" s="50"/>
      <c r="L88" s="51"/>
      <c r="M88" s="50"/>
      <c r="N88" s="51"/>
    </row>
    <row r="89" spans="3:14" s="49" customFormat="1" x14ac:dyDescent="0.35">
      <c r="C89" s="50"/>
      <c r="D89" s="51"/>
      <c r="E89" s="50"/>
      <c r="F89" s="51"/>
      <c r="G89" s="52"/>
      <c r="H89" s="51"/>
      <c r="I89" s="50"/>
      <c r="J89" s="51"/>
      <c r="K89" s="50"/>
      <c r="L89" s="51"/>
      <c r="M89" s="50"/>
      <c r="N89" s="51"/>
    </row>
    <row r="90" spans="3:14" s="49" customFormat="1" x14ac:dyDescent="0.35">
      <c r="C90" s="50"/>
      <c r="D90" s="51"/>
      <c r="E90" s="50"/>
      <c r="F90" s="51"/>
      <c r="G90" s="52"/>
      <c r="H90" s="51"/>
      <c r="I90" s="50"/>
      <c r="J90" s="51"/>
      <c r="K90" s="50"/>
      <c r="L90" s="51"/>
      <c r="M90" s="50"/>
      <c r="N90" s="51"/>
    </row>
    <row r="91" spans="3:14" s="49" customFormat="1" x14ac:dyDescent="0.35">
      <c r="C91" s="50"/>
      <c r="D91" s="51"/>
      <c r="E91" s="50"/>
      <c r="F91" s="51"/>
      <c r="G91" s="52"/>
      <c r="H91" s="51"/>
      <c r="I91" s="50"/>
      <c r="J91" s="51"/>
      <c r="K91" s="50"/>
      <c r="L91" s="51"/>
      <c r="M91" s="50"/>
      <c r="N91" s="51"/>
    </row>
    <row r="92" spans="3:14" s="49" customFormat="1" x14ac:dyDescent="0.35">
      <c r="C92" s="50"/>
      <c r="D92" s="51"/>
      <c r="E92" s="50"/>
      <c r="F92" s="51"/>
      <c r="G92" s="52"/>
      <c r="H92" s="51"/>
      <c r="I92" s="50"/>
      <c r="J92" s="51"/>
      <c r="K92" s="50"/>
      <c r="L92" s="51"/>
      <c r="M92" s="50"/>
      <c r="N92" s="51"/>
    </row>
    <row r="93" spans="3:14" s="49" customFormat="1" x14ac:dyDescent="0.35">
      <c r="C93" s="50"/>
      <c r="D93" s="51"/>
      <c r="E93" s="50"/>
      <c r="F93" s="51"/>
      <c r="G93" s="52"/>
      <c r="H93" s="51"/>
      <c r="I93" s="50"/>
      <c r="J93" s="51"/>
      <c r="K93" s="50"/>
      <c r="L93" s="51"/>
      <c r="M93" s="50"/>
      <c r="N93" s="51"/>
    </row>
    <row r="94" spans="3:14" s="49" customFormat="1" x14ac:dyDescent="0.35">
      <c r="C94" s="50"/>
      <c r="D94" s="51"/>
      <c r="E94" s="50"/>
      <c r="F94" s="51"/>
      <c r="G94" s="52"/>
      <c r="H94" s="51"/>
      <c r="I94" s="50"/>
      <c r="J94" s="51"/>
      <c r="K94" s="50"/>
      <c r="L94" s="51"/>
      <c r="M94" s="50"/>
      <c r="N94" s="51"/>
    </row>
    <row r="95" spans="3:14" s="49" customFormat="1" x14ac:dyDescent="0.35">
      <c r="C95" s="50"/>
      <c r="D95" s="51"/>
      <c r="E95" s="50"/>
      <c r="F95" s="51"/>
      <c r="G95" s="52"/>
      <c r="H95" s="51"/>
      <c r="I95" s="50"/>
      <c r="J95" s="51"/>
      <c r="K95" s="50"/>
      <c r="L95" s="51"/>
      <c r="M95" s="50"/>
      <c r="N95" s="51"/>
    </row>
    <row r="96" spans="3:14" s="49" customFormat="1" x14ac:dyDescent="0.35">
      <c r="C96" s="50"/>
      <c r="D96" s="51"/>
      <c r="E96" s="50"/>
      <c r="F96" s="51"/>
      <c r="G96" s="52"/>
      <c r="H96" s="51"/>
      <c r="I96" s="50"/>
      <c r="J96" s="51"/>
      <c r="K96" s="50"/>
      <c r="L96" s="51"/>
      <c r="M96" s="50"/>
      <c r="N96" s="51"/>
    </row>
    <row r="97" spans="3:14" s="49" customFormat="1" x14ac:dyDescent="0.35">
      <c r="C97" s="50"/>
      <c r="D97" s="51"/>
      <c r="E97" s="50"/>
      <c r="F97" s="51"/>
      <c r="G97" s="52"/>
      <c r="H97" s="51"/>
      <c r="I97" s="50"/>
      <c r="J97" s="51"/>
      <c r="K97" s="50"/>
      <c r="L97" s="51"/>
      <c r="M97" s="50"/>
      <c r="N97" s="51"/>
    </row>
    <row r="98" spans="3:14" s="49" customFormat="1" x14ac:dyDescent="0.35">
      <c r="C98" s="50"/>
      <c r="D98" s="51"/>
      <c r="E98" s="50"/>
      <c r="F98" s="51"/>
      <c r="G98" s="52"/>
      <c r="H98" s="51"/>
      <c r="I98" s="50"/>
      <c r="J98" s="51"/>
      <c r="K98" s="50"/>
      <c r="L98" s="51"/>
      <c r="M98" s="50"/>
      <c r="N98" s="51"/>
    </row>
    <row r="99" spans="3:14" s="49" customFormat="1" x14ac:dyDescent="0.35">
      <c r="C99" s="50"/>
      <c r="D99" s="51"/>
      <c r="E99" s="50"/>
      <c r="F99" s="51"/>
      <c r="G99" s="52"/>
      <c r="H99" s="51"/>
      <c r="I99" s="50"/>
      <c r="J99" s="51"/>
      <c r="K99" s="50"/>
      <c r="L99" s="51"/>
      <c r="M99" s="50"/>
      <c r="N99" s="51"/>
    </row>
  </sheetData>
  <mergeCells count="14">
    <mergeCell ref="G7:H7"/>
    <mergeCell ref="I7:J7"/>
    <mergeCell ref="K7:L7"/>
    <mergeCell ref="A66:B66"/>
    <mergeCell ref="A1:N1"/>
    <mergeCell ref="A2:N2"/>
    <mergeCell ref="A3:N3"/>
    <mergeCell ref="A6:A8"/>
    <mergeCell ref="B6:B8"/>
    <mergeCell ref="C6:C8"/>
    <mergeCell ref="D6:D8"/>
    <mergeCell ref="E6:L6"/>
    <mergeCell ref="M6:N7"/>
    <mergeCell ref="E7:F7"/>
  </mergeCells>
  <pageMargins left="1.5748031496062993" right="0.39370078740157483" top="0.74803149606299213" bottom="0.51181102362204722" header="0" footer="0"/>
  <pageSetup paperSize="5" scale="81" orientation="landscape" horizontalDpi="4294967293" r:id="rId1"/>
  <rowBreaks count="3" manualBreakCount="3">
    <brk id="30" max="13" man="1"/>
    <brk id="46" max="13" man="1"/>
    <brk id="6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MONITORING (2)</vt:lpstr>
      <vt:lpstr>MONITORING</vt:lpstr>
      <vt:lpstr>TRIWULAN IV kmb</vt:lpstr>
      <vt:lpstr>MONITORING!Print_Area</vt:lpstr>
      <vt:lpstr>'MONITORING (2)'!Print_Area</vt:lpstr>
      <vt:lpstr>'TRIWULAN IV kmb'!Print_Area</vt:lpstr>
      <vt:lpstr>MONITORING!Print_Titles</vt:lpstr>
      <vt:lpstr>'MONITORING (2)'!Print_Titles</vt:lpstr>
      <vt:lpstr>'TRIWULAN IV kmb'!Print_Titles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2021-04-28T04:10:57Z</cp:lastPrinted>
  <dcterms:created xsi:type="dcterms:W3CDTF">2017-10-18T01:53:59Z</dcterms:created>
  <dcterms:modified xsi:type="dcterms:W3CDTF">2021-04-28T04:23:48Z</dcterms:modified>
</cp:coreProperties>
</file>